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AAB23794-373D-424C-B93E-290F53FC01EC}" xr6:coauthVersionLast="46" xr6:coauthVersionMax="46" xr10:uidLastSave="{00000000-0000-0000-0000-000000000000}"/>
  <workbookProtection workbookAlgorithmName="SHA-512" workbookHashValue="CThY7mdGf0vq/Kna/ucWqP+6VUh0lXOKpucgyg+yXugIWkgcbqN2yMsC2Yin37rn1VB8lYULMQ2t4ph7W8ByxA==" workbookSaltValue="a9D0ZSXMTzX96BhmLsNfIg==" workbookSpinCount="100000" lockStructure="1"/>
  <bookViews>
    <workbookView xWindow="-120" yWindow="-120" windowWidth="29040" windowHeight="15840" xr2:uid="{00000000-000D-0000-FFFF-FFFF00000000}"/>
  </bookViews>
  <sheets>
    <sheet name="Vorwort" sheetId="4" r:id="rId1"/>
    <sheet name="Fugenmaterial" sheetId="1" r:id="rId2"/>
    <sheet name="Eigener WV" sheetId="5" r:id="rId3"/>
    <sheet name="Kiese &amp; Splitte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F25" i="1"/>
  <c r="E25" i="1"/>
  <c r="H8" i="2" l="1"/>
  <c r="F8" i="2"/>
  <c r="K24" i="5" l="1"/>
  <c r="K20" i="5"/>
  <c r="K16" i="5"/>
  <c r="K12" i="5"/>
  <c r="I24" i="5"/>
  <c r="I20" i="5"/>
  <c r="I16" i="5"/>
  <c r="I12" i="5"/>
  <c r="H24" i="5"/>
  <c r="H20" i="5"/>
  <c r="H16" i="5"/>
  <c r="H12" i="5"/>
  <c r="J16" i="5" l="1"/>
  <c r="L16" i="5" s="1"/>
  <c r="K27" i="5"/>
  <c r="D32" i="5" s="1"/>
  <c r="J20" i="5"/>
  <c r="L20" i="5" s="1"/>
  <c r="J12" i="5"/>
  <c r="L12" i="5" s="1"/>
  <c r="J24" i="5"/>
  <c r="L24" i="5" s="1"/>
  <c r="B29" i="5" l="1"/>
  <c r="J27" i="5"/>
  <c r="J29" i="5" s="1"/>
  <c r="D30" i="5" s="1"/>
  <c r="D31" i="5" s="1"/>
  <c r="N44" i="1"/>
  <c r="H29" i="1" l="1"/>
  <c r="C30" i="1" s="1"/>
  <c r="C32" i="1" s="1"/>
  <c r="B34" i="1" s="1"/>
  <c r="C31" i="1" l="1"/>
  <c r="E8" i="2"/>
  <c r="D15" i="2" l="1"/>
  <c r="D17" i="2" s="1"/>
  <c r="B20" i="2" s="1"/>
  <c r="H21" i="1" l="1"/>
  <c r="H9" i="1"/>
  <c r="G12" i="1" l="1"/>
  <c r="H12" i="1" l="1"/>
  <c r="H15" i="1" s="1"/>
  <c r="H17" i="1" s="1"/>
  <c r="C19" i="1" s="1"/>
  <c r="B21" i="1" s="1"/>
  <c r="C18" i="1" l="1"/>
</calcChain>
</file>

<file path=xl/sharedStrings.xml><?xml version="1.0" encoding="utf-8"?>
<sst xmlns="http://schemas.openxmlformats.org/spreadsheetml/2006/main" count="393" uniqueCount="357">
  <si>
    <t>Fugenbreite (mm)</t>
  </si>
  <si>
    <t>Fugentiefe (mm)</t>
  </si>
  <si>
    <t>Länge (cm)</t>
  </si>
  <si>
    <t>Breite (cm)</t>
  </si>
  <si>
    <t>Fläche (m2)</t>
  </si>
  <si>
    <t>Fugenbreite</t>
  </si>
  <si>
    <t>Fugentiefe</t>
  </si>
  <si>
    <t>Benötigte Fläche:</t>
  </si>
  <si>
    <t>m²</t>
  </si>
  <si>
    <t>Verbrauch je m²</t>
  </si>
  <si>
    <t>Stück (m2)</t>
  </si>
  <si>
    <t>lfdm. 1/2 Platte</t>
  </si>
  <si>
    <t>Fugenlänge:</t>
  </si>
  <si>
    <t>Bei 1m²</t>
  </si>
  <si>
    <t>m</t>
  </si>
  <si>
    <t>Volumen:</t>
  </si>
  <si>
    <t>kg</t>
  </si>
  <si>
    <t>Verbrauch Fläche</t>
  </si>
  <si>
    <t>Autumn quarzit 80-120mm MinBag</t>
  </si>
  <si>
    <t>Rosso Verona Bruch 30-60mm MiniBag</t>
  </si>
  <si>
    <t>Rosso Verona Bruch 50-120mm MiniBag</t>
  </si>
  <si>
    <t>Moränekies 50-120mm MiniBag</t>
  </si>
  <si>
    <t>Carrara Bruch 30-60mm MiniBag</t>
  </si>
  <si>
    <t>Carrara Bruch 50-120mm MiniBag</t>
  </si>
  <si>
    <t>Granit-Schotter Royal Grey 30-60 MiniBag</t>
  </si>
  <si>
    <t>Granit Schotter RoyalGrey 50-120 MiniBag</t>
  </si>
  <si>
    <t>Basaltschotter 30-60mm MiniBag</t>
  </si>
  <si>
    <t>Basaltschotter 50-120mm MiniBag</t>
  </si>
  <si>
    <t>Bruchstein grau 30-60mm MiniBag</t>
  </si>
  <si>
    <t>Bruchstein grau 50-120mm MiniBag</t>
  </si>
  <si>
    <t>Bruchstein Grün 50-120mm MiniBag</t>
  </si>
  <si>
    <t>Bruchstein rot 30-60mm MiniBag</t>
  </si>
  <si>
    <t>Bruchstein Rot 50-120mm MiniBag</t>
  </si>
  <si>
    <t>Granit Rot 63-180mm MiniBag</t>
  </si>
  <si>
    <t>Grauwacke 30-60mm MiniBag</t>
  </si>
  <si>
    <t>Grauwacke 50-120mm MiniBag</t>
  </si>
  <si>
    <t>Yellow Sun 30-60mm MiniBag</t>
  </si>
  <si>
    <t>Yellow Sun 50-120mm MiniBag</t>
  </si>
  <si>
    <t>Länge:</t>
  </si>
  <si>
    <t>cm</t>
  </si>
  <si>
    <t>kg/m³</t>
  </si>
  <si>
    <t>Sind umgerechnet:</t>
  </si>
  <si>
    <t>Carrarasplitt 9-12mm 25kg-Sack</t>
  </si>
  <si>
    <t>Ardennensplitt rot 8-16mm 25kg-Sack</t>
  </si>
  <si>
    <t>Ardennensplitt grau 8-16mm 25kg-Sack</t>
  </si>
  <si>
    <t>Ardennensplitt gelb 8-16mm 25kg-Sack</t>
  </si>
  <si>
    <t>Basaltsplitt 2-5mm 25kg-Sack</t>
  </si>
  <si>
    <t>Basaltsplitt 8-11mm 25kg-Sack</t>
  </si>
  <si>
    <t>Basaltsplitt 16-32mm 25kg-Sack</t>
  </si>
  <si>
    <t>Japansplitt 2-6mm 25kg-Sack</t>
  </si>
  <si>
    <t>Granitsplitt rot 16-22mm 25kg-Sack</t>
  </si>
  <si>
    <t>Basaltsplitt 8-16mm 25kg-Sack</t>
  </si>
  <si>
    <t>Grauwacke 8-16mm 25kg-Sack</t>
  </si>
  <si>
    <t>Muschelschalen 8-16mm 17ltr.-Sack</t>
  </si>
  <si>
    <t>Grauwacke 14-25mm 25kg-Sack</t>
  </si>
  <si>
    <t>Granitsplitt rot 8-16mm 25kg-Sack</t>
  </si>
  <si>
    <t>Porphyrsplitt grün 7-14mm 25kg-Sack</t>
  </si>
  <si>
    <t>Porphyrsplitt rot 8-16mm 25kg-Sack</t>
  </si>
  <si>
    <t>Yellow Splitt 8-16mm 25kg-Sack</t>
  </si>
  <si>
    <t>Yellow Sun 8-16mm 25kg-Sack</t>
  </si>
  <si>
    <t>Fugensplitt schwarz 1-3mm 25kg-Sack</t>
  </si>
  <si>
    <t>Fugensplitt rot 0-3mm 25kg-Sack</t>
  </si>
  <si>
    <t>Fugensplitt gelb 1-3mm 25kg-Sack</t>
  </si>
  <si>
    <t>Rosso Verona 8-12mm 25kg-Sack</t>
  </si>
  <si>
    <t>Rouge Imperial 8-16mm 25kg-Sack</t>
  </si>
  <si>
    <t>Rosso Verona Splitt 16-25mm 25kg-Sack</t>
  </si>
  <si>
    <t>Rosso Verona rund 16-25mm 25kg-Sack</t>
  </si>
  <si>
    <t>Vanillasplitt 8-11mm 25kg-Sack</t>
  </si>
  <si>
    <t>Yellow Sun 16-32mm 25kg-Sack</t>
  </si>
  <si>
    <t>Pandasplitt 8-12mm 25kg-Sack</t>
  </si>
  <si>
    <t>Caribbean Splitt 8-16mm 25kg-Sack</t>
  </si>
  <si>
    <t>Minensplitt 16-25mm 25kg-Sack</t>
  </si>
  <si>
    <t>Bruchstein rot 30-60mm 25kg-Sack</t>
  </si>
  <si>
    <t>Yellow Sun 32-56mm 25kg-Sack</t>
  </si>
  <si>
    <t>Verde Alpi Splitt grün 16-22mm 25kg-Sack</t>
  </si>
  <si>
    <t>Nero Ebano rund schw. 15-25mm 25kg-Sack</t>
  </si>
  <si>
    <t>Lava 16-32mm 17ltr.-Sack</t>
  </si>
  <si>
    <t>Carrara rund 12-16mm 25kg-Sack</t>
  </si>
  <si>
    <t>Carrara rund 16-25mm 25kg-Sack</t>
  </si>
  <si>
    <t>Carrara rund 25-40mm 25kg-Sack</t>
  </si>
  <si>
    <t>Carrara rund 40-60mm 25kg-Sack</t>
  </si>
  <si>
    <t>Flachkorn 8-16mm 25kg-Sack</t>
  </si>
  <si>
    <t>Taunusquarz 8-16mm 25kg-Sack</t>
  </si>
  <si>
    <t>Lava 8-16mm 17ltr.-Sack</t>
  </si>
  <si>
    <t>Taunusquarz 16-32mm 25kg-Sack</t>
  </si>
  <si>
    <t>Quarz weiss 8-16mm 25kg-Sack</t>
  </si>
  <si>
    <t>Quarz weiss 16-25mm 25kg-Sack</t>
  </si>
  <si>
    <t>Quarzkies 2-5mm 25kg-Sack</t>
  </si>
  <si>
    <t>Quarzkies 5-8mm 25kg-Sack</t>
  </si>
  <si>
    <t>Quarzkies 8-16mm 25kg-Sack</t>
  </si>
  <si>
    <t>Quarzkies 30-60mm 25kg-Sack</t>
  </si>
  <si>
    <t>Rheinkies 8-16mm 25kg-Sack</t>
  </si>
  <si>
    <t>Rheinkies 16-32mm 25kg-Sack</t>
  </si>
  <si>
    <t>Rheinkies 32-63mm 25kg-Sack</t>
  </si>
  <si>
    <t>Moränekies 8-16mm 25kg-Sack</t>
  </si>
  <si>
    <t>Moränekies 16-32mm 25kg-Sack</t>
  </si>
  <si>
    <t>Moränekies 30-60mm 25kg-Sack</t>
  </si>
  <si>
    <t>Flachkorn 16-32mm 25kg-Sack</t>
  </si>
  <si>
    <t>Castlegrind 5-7mm 25kg-Sack</t>
  </si>
  <si>
    <t>Perle Noir 8-12mm 25kg-Sack</t>
  </si>
  <si>
    <t>Canadian Slate grün 30-60mm 25kg-Sack</t>
  </si>
  <si>
    <t>Granitsplitt grau 8-16mm 25kg-Sack</t>
  </si>
  <si>
    <t>Granitsplitt Royal Grey 16-22mm 25kg</t>
  </si>
  <si>
    <t>Canadian Slate violett 10-30mm 25kg-Sack</t>
  </si>
  <si>
    <t>Canadian Slate violett 30-60mm 25kg-Sack</t>
  </si>
  <si>
    <t>Canadian Slate grau-blau 30-60mm 25kg-Sa</t>
  </si>
  <si>
    <t>Granitsplitt grau 20-40mm 25kg-Sack</t>
  </si>
  <si>
    <t>Latte Macchiato Splitt 8-16mm 25kg-Sack</t>
  </si>
  <si>
    <t>Carrara rund 60-100mm 25kg-Sack</t>
  </si>
  <si>
    <t>Moräne 50-100mm 25kg-Sack</t>
  </si>
  <si>
    <t>Moräne 100-200mm 25kg-Sack</t>
  </si>
  <si>
    <t>Lava 50-80mm 17ltr.-Sack</t>
  </si>
  <si>
    <t>Bruchstein grau 50-100mm 25kg-Sack</t>
  </si>
  <si>
    <t>Yellow Sun 50-120mm 25kg-Sack</t>
  </si>
  <si>
    <t>Gletscher grau 30-60mm 25kg-Sack</t>
  </si>
  <si>
    <t>Gletscher grau 50-100mm 25kg-Sack</t>
  </si>
  <si>
    <t>Gletscher grau 15-25mm 25kg-Sack</t>
  </si>
  <si>
    <t>Nero Imperial 30-60mm 25kg-Sack</t>
  </si>
  <si>
    <t>Imperial Slate 20-60mm 25kg-Sack</t>
  </si>
  <si>
    <t>Imperial Slate 10-20mm 25kg-Sack</t>
  </si>
  <si>
    <t>Icy Blue Splitt 8-16mm 25kg-Sack</t>
  </si>
  <si>
    <t>Icy Blue Splitt 16-32mm 25kg-Sack</t>
  </si>
  <si>
    <t>Sienna Giallo Splitt 16-25mm 25kg-Sack</t>
  </si>
  <si>
    <t>Ardennensplitt grau 20-40mm 25kg-Sack</t>
  </si>
  <si>
    <t>Mont Blanc Splitt 8-16mm 25kg-Sack</t>
  </si>
  <si>
    <t>Mont Blanc rund 16-27mm 25kg-Sack</t>
  </si>
  <si>
    <t>Tiroler Splitt 8-16mm 25kg-Sack</t>
  </si>
  <si>
    <t>Kies-/Splittsorte:</t>
  </si>
  <si>
    <t xml:space="preserve">Breite </t>
  </si>
  <si>
    <t>Flächenmaß:</t>
  </si>
  <si>
    <t>Schütthöhe:</t>
  </si>
  <si>
    <t>Benötigte Menge ca.:</t>
  </si>
  <si>
    <t>Einzelstein</t>
  </si>
  <si>
    <t>Wildverband</t>
  </si>
  <si>
    <t>(1)</t>
  </si>
  <si>
    <t>(2)</t>
  </si>
  <si>
    <t>(3)</t>
  </si>
  <si>
    <t>(4)</t>
  </si>
  <si>
    <t>Fugenlänge</t>
  </si>
  <si>
    <t>Volumen</t>
  </si>
  <si>
    <t>m² je Lage</t>
  </si>
  <si>
    <t>Verbrauch LG</t>
  </si>
  <si>
    <t>m² je LG</t>
  </si>
  <si>
    <t>Fugenlänge / LG</t>
  </si>
  <si>
    <t>Sehr geehrte Damen und Herren,</t>
  </si>
  <si>
    <t>Steine und auf unsere langjährige Erfahrung. Durch die natürliche Form der Steine und</t>
  </si>
  <si>
    <t>örtlichen Gegebenheiten schwanken können, weshalb die ermittelten Werte nicht verbindlich</t>
  </si>
  <si>
    <t>Bei größeren Projekten empfiehlt es sich, den Verbrauch an Hand einer Probefläche zu ermitteln.</t>
  </si>
  <si>
    <t xml:space="preserve">hiermit erhalten Sie einen Verbrauchsrechner für Fugenmaterial, Kiese &amp; Splitte sowie </t>
  </si>
  <si>
    <t>Gabionenfüllungen.</t>
  </si>
  <si>
    <t>andere Verlegemuster können sich Abweichungen ergeben. In Zweifelsfällen ist ebenfalls der</t>
  </si>
  <si>
    <t>Ardennensplitt gelb 8-16mm BigBag</t>
  </si>
  <si>
    <t>Ardennensplitt grau 8-16mm BigBag</t>
  </si>
  <si>
    <t>Ardennensplitt grau 20-40mm BigBag</t>
  </si>
  <si>
    <t>Basaltsplitt 8-11mm MiniBag</t>
  </si>
  <si>
    <t>Basaltsplitt 16-32mm MiniBag</t>
  </si>
  <si>
    <t>Basaltsplitt 2-5mm BigBag</t>
  </si>
  <si>
    <t>Basaltsplitt 8-11mm BigBag</t>
  </si>
  <si>
    <t>Basaltsplitt 8-16mm BigBag</t>
  </si>
  <si>
    <t>Basaltsplitt 16-32mm BigBag</t>
  </si>
  <si>
    <t>Carrara rund 12-16mm BigBag</t>
  </si>
  <si>
    <t>Carrara rund 16-25mm BigBag</t>
  </si>
  <si>
    <t>Carrara rund 25-40mm BigBag</t>
  </si>
  <si>
    <t>Carrara rund 40-60mm BigBag</t>
  </si>
  <si>
    <t>Carrarasplitt 9-12mm BigBag</t>
  </si>
  <si>
    <t>Caribbean Splitt 8-16mm MiniBag</t>
  </si>
  <si>
    <t>Caribbean Splitt 8-16mm BigBag</t>
  </si>
  <si>
    <t>Canadian Slate grau-blau 10-30mm MiniBag</t>
  </si>
  <si>
    <t>Canadian Slate grau-blau 30-60mm MiniBag</t>
  </si>
  <si>
    <t>Canadian Slate grau-blau 10-30mm BigBag</t>
  </si>
  <si>
    <t>Canadian Slate grau-blau 30-60mm BigBag</t>
  </si>
  <si>
    <t>Canadian Slate grün 30-60mm BigBag</t>
  </si>
  <si>
    <t>Canadian Slate violett 10-30mm BigBag</t>
  </si>
  <si>
    <t>Canadian Slate violett 30-60mm BigBag</t>
  </si>
  <si>
    <t>Castlegrind 5-7mm BigBag</t>
  </si>
  <si>
    <t>Flachkorn 8-16mm MiniBag</t>
  </si>
  <si>
    <t>Flachkorn 8-16mm BigBag</t>
  </si>
  <si>
    <t>Flachkorn 16-32mm BigBag</t>
  </si>
  <si>
    <t>Granitsplitt grau 8-16mm MiniBag</t>
  </si>
  <si>
    <t>Granitsplitt rot 8-16mm MiniBag</t>
  </si>
  <si>
    <t>Granitsplitt grau 8-16mm BigBag</t>
  </si>
  <si>
    <t>Granitsplitt rot 8-16mm BigBag</t>
  </si>
  <si>
    <t>Granitsplitt rot 16-22mm BigBag</t>
  </si>
  <si>
    <t>Grauwacke 8-16mm MiniBag</t>
  </si>
  <si>
    <t>Grauwacke 8-16mm BigBag</t>
  </si>
  <si>
    <t>Grauwacke 14-25mm BigBag</t>
  </si>
  <si>
    <t>Gravier D'Or 0-5mm BigBag</t>
  </si>
  <si>
    <t>Icy Blue Split 8-16mm BigBag</t>
  </si>
  <si>
    <t>Icy Blue Splitt 16-32mm BigBag</t>
  </si>
  <si>
    <t>Icy Blue Splitt 8-16mm MiniBag</t>
  </si>
  <si>
    <t>Icy Blue Splitt 16-32mm MiniBag</t>
  </si>
  <si>
    <t>Japansplitt 2-6mm BigBag</t>
  </si>
  <si>
    <t>Lava 8-16mm MiniBag</t>
  </si>
  <si>
    <t>Lava 8-16mm BigBag</t>
  </si>
  <si>
    <t>Lava 16-32mm BigBag</t>
  </si>
  <si>
    <t>Latte Macchiato Splitt 8-16mm MiniBag</t>
  </si>
  <si>
    <t>Latte Macchiato Splitt 16-32mm MiniBag</t>
  </si>
  <si>
    <t>Moränekies 8-16mm BigBag</t>
  </si>
  <si>
    <t>Moränekies 16-32mm BigBag</t>
  </si>
  <si>
    <t>Moränekies 30-60mm BigBag</t>
  </si>
  <si>
    <t>Minensplitt 16-25mm MiniBag</t>
  </si>
  <si>
    <t>Minensplitt 16-25mm BigBag</t>
  </si>
  <si>
    <t>Muschelschalen 8-16mm BigBag</t>
  </si>
  <si>
    <t>Nero Imperial 30-60mm BigBag</t>
  </si>
  <si>
    <t>Pandasplitt 8-12mm MiniBag</t>
  </si>
  <si>
    <t>Pandasplitt 8-12mm BigBag</t>
  </si>
  <si>
    <t>Porphyrsplitt grün 7-14mm BigBag</t>
  </si>
  <si>
    <t>Porphyrsplitt rot 8-16mm BigBag</t>
  </si>
  <si>
    <t>Perle Noir 8-12mm BigBag</t>
  </si>
  <si>
    <t>Parkgold 0-6mm BigBag</t>
  </si>
  <si>
    <t>Quarzkies 8-16mm MiniBag</t>
  </si>
  <si>
    <t>Quarzkies 2-5mm BigBag</t>
  </si>
  <si>
    <t>Quarzkies 5-8mm BigBag</t>
  </si>
  <si>
    <t>Quarzkies 8-16mm BigBag</t>
  </si>
  <si>
    <t>Quarzkies 30-60mm BigBag</t>
  </si>
  <si>
    <t>Quarz weiss 8-16mm BigBag</t>
  </si>
  <si>
    <t>Quarz weiss 16-25mm BigBag</t>
  </si>
  <si>
    <t>Rheinkies 8-16mm MiniBag</t>
  </si>
  <si>
    <t>Rosso Verona 8-12mm BigBag</t>
  </si>
  <si>
    <t>Taunusquarz 8-16mm MiniBag</t>
  </si>
  <si>
    <t>Taunusquarz 8-16mm BigBag</t>
  </si>
  <si>
    <t>Taunusquarz 16-32mm BigBag</t>
  </si>
  <si>
    <t>Yellow Sun 8-16mm MiniBag</t>
  </si>
  <si>
    <t>Yellow Sun 8-16mm BigBag</t>
  </si>
  <si>
    <t>Yellow Sun 16-32mm BigBag</t>
  </si>
  <si>
    <t>Yellow Splitt 8-16mm BigBag</t>
  </si>
  <si>
    <t>Stück</t>
  </si>
  <si>
    <r>
      <t xml:space="preserve">Verbrauch je </t>
    </r>
    <r>
      <rPr>
        <b/>
        <sz val="11"/>
        <rFont val="Calibri"/>
        <family val="2"/>
        <scheme val="minor"/>
      </rPr>
      <t>LG</t>
    </r>
  </si>
  <si>
    <t>Einzelsteine:</t>
  </si>
  <si>
    <t>Menge</t>
  </si>
  <si>
    <t>Stein 1</t>
  </si>
  <si>
    <t>Stein 2</t>
  </si>
  <si>
    <t>Stein 3</t>
  </si>
  <si>
    <t>Stein 4</t>
  </si>
  <si>
    <t>qm Fläche</t>
  </si>
  <si>
    <t>Größe pro Modul</t>
  </si>
  <si>
    <t>Verbrauch pro m2</t>
  </si>
  <si>
    <t xml:space="preserve"> </t>
  </si>
  <si>
    <t xml:space="preserve">Stück </t>
  </si>
  <si>
    <t>Beispiel:</t>
  </si>
  <si>
    <t>Tumbelton Verband 6 cm</t>
  </si>
  <si>
    <t>15x15</t>
  </si>
  <si>
    <t>30,8 ST / qm</t>
  </si>
  <si>
    <t>10x10</t>
  </si>
  <si>
    <t>Verbrauch pro Modul:</t>
  </si>
  <si>
    <t>Fugenmaterial</t>
  </si>
  <si>
    <t>zu Kalkulationszwecken zugrunde gelegt werden dürfen.</t>
  </si>
  <si>
    <r>
      <t>Der</t>
    </r>
    <r>
      <rPr>
        <sz val="11"/>
        <color rgb="FFFF0000"/>
        <rFont val="Arial Narrow"/>
        <family val="2"/>
      </rPr>
      <t xml:space="preserve"> </t>
    </r>
    <r>
      <rPr>
        <b/>
        <sz val="11"/>
        <color rgb="FFFF0000"/>
        <rFont val="Arial Narrow"/>
        <family val="2"/>
      </rPr>
      <t>RED</t>
    </r>
    <r>
      <rPr>
        <b/>
        <sz val="11"/>
        <color theme="1"/>
        <rFont val="Arial Narrow"/>
        <family val="2"/>
      </rPr>
      <t>SUN</t>
    </r>
    <r>
      <rPr>
        <sz val="11"/>
        <color theme="1"/>
        <rFont val="Arial Narrow"/>
        <family val="2"/>
      </rPr>
      <t xml:space="preserve"> Verbrauchsrechner enthält ca.-Praxiswerte, die aufgrund von Arbeitsweise und </t>
    </r>
  </si>
  <si>
    <r>
      <t>Hinweis:</t>
    </r>
    <r>
      <rPr>
        <sz val="11"/>
        <color theme="1"/>
        <rFont val="Arial Narrow"/>
        <family val="2"/>
      </rPr>
      <t xml:space="preserve"> Die angegebenen Verbrauchsmengen beziehen sich auf unsere im Sortiment befindlichen</t>
    </r>
  </si>
  <si>
    <t>Ardennensplitt grau 8-16mm MiniBag</t>
  </si>
  <si>
    <t>Arctic Green 100-300mm Gitterbox</t>
  </si>
  <si>
    <t>Basaltsplitt 2-5mm MiniBag</t>
  </si>
  <si>
    <t>Basaltsplitt 8-16mm MiniBag</t>
  </si>
  <si>
    <t>Basalt Pebbles 10-25mm 25kg-Sack</t>
  </si>
  <si>
    <t>Basalt Pebbles 25-60mm 25kg-Sack</t>
  </si>
  <si>
    <t>Basalt Pebbles 10-25mm MiniBag</t>
  </si>
  <si>
    <t>Basalt Pebbles 25-60mm MiniBag</t>
  </si>
  <si>
    <t>Beach Pebbles grau 50-70mm Gitterbox</t>
  </si>
  <si>
    <t>Beach Pebbles schw. 50-70mm Gitterbox</t>
  </si>
  <si>
    <t>Beach Pebbles schw. 120-150mm Gitterbox</t>
  </si>
  <si>
    <t>Bruchstein grau 80-200mm Gitterbox</t>
  </si>
  <si>
    <t>Carrara rund 80-150mm Gitterbox</t>
  </si>
  <si>
    <t>Cappuccinosplitt 8-12mm 25kg-Sack</t>
  </si>
  <si>
    <t>Flamingo Splitt 6-14mm 25kg-Sack</t>
  </si>
  <si>
    <t>Flamingo Splitt 14-20mm 25kg-Sack</t>
  </si>
  <si>
    <t>Fugensplitt schwarz 1-3mm MiniBag</t>
  </si>
  <si>
    <t>Glas Türkis 100-300mm Gitterbox</t>
  </si>
  <si>
    <t>Grauwacke 50-120mm Gitterbox</t>
  </si>
  <si>
    <t>Grauwacke 100-300mm Gitterbox</t>
  </si>
  <si>
    <t>Gletscher bunt 100-250mm Gitterbox</t>
  </si>
  <si>
    <t>Gletscher grau 30-60mm Gitterbox</t>
  </si>
  <si>
    <t>Gletscher grau 50-100mm Gitterbox</t>
  </si>
  <si>
    <t>Gletscher grau 100-200mm Gitterbox</t>
  </si>
  <si>
    <t>Imperial Slate 10-20mm MiniBag</t>
  </si>
  <si>
    <t>Lava 50-80mm Gitterbox</t>
  </si>
  <si>
    <t>Lava 100-200mm Gitterbox</t>
  </si>
  <si>
    <t>Lava 200-400mm Gitterbox</t>
  </si>
  <si>
    <t>Moräne 50-100mm Gitterbox</t>
  </si>
  <si>
    <t>Moräne 100-200mm Gitterbox</t>
  </si>
  <si>
    <t>Maassteine 60-90mm Gitterbox</t>
  </si>
  <si>
    <t>Maassteine 100-300mm Gitterbox</t>
  </si>
  <si>
    <t>Maassteine 300-600mm Gitterbox</t>
  </si>
  <si>
    <t>Quarzkies 16-32mm 25kg-Sack</t>
  </si>
  <si>
    <t>Rosso Verona 100-300mm Gitterbox</t>
  </si>
  <si>
    <t>Rosario 120-250mm Gitterbox</t>
  </si>
  <si>
    <t>Rosario 200-400mm Gitterbox</t>
  </si>
  <si>
    <t>Valencia Splitt 8-16mm 25kg-Sack</t>
  </si>
  <si>
    <t>Valencia Splitt 16-25mm 25kg-Sack</t>
  </si>
  <si>
    <t>Valencia Splitt 8-16mm MiniBag</t>
  </si>
  <si>
    <t>Valencia Splitt 16-25mm MiniBag</t>
  </si>
  <si>
    <t>Yellow Sun 100-250mm Gitterbox</t>
  </si>
  <si>
    <t>Spielsand 0-0,2mm 25kg-Sack</t>
  </si>
  <si>
    <t>Spielsand 0-0,2mm BigBag</t>
  </si>
  <si>
    <t>Brechsand 0-3mm 25kg-Sack</t>
  </si>
  <si>
    <t>Brechsand 0-3mm BigBag</t>
  </si>
  <si>
    <t>Füllsand 25kg-Sack</t>
  </si>
  <si>
    <t>Füllsand BigBag</t>
  </si>
  <si>
    <t>Streu-/Bausplitt 2-5mm 25kg-Sack</t>
  </si>
  <si>
    <t>Quarzsand Kunstrasen 0,2-1,0mm 25KG-Sack</t>
  </si>
  <si>
    <t>Mauersand (Rheinsand) 0-2mm 25kg-Sack</t>
  </si>
  <si>
    <t>Mauersand 0-2mm BigBag</t>
  </si>
  <si>
    <t>Einkehrmaterial 0,02-2,0mm 25kg-Sack</t>
  </si>
  <si>
    <t>Silber(Quarz)Sand 0-0,3mm 25kg-Sack</t>
  </si>
  <si>
    <t>Gewicht</t>
  </si>
  <si>
    <r>
      <t xml:space="preserve">Verbrauch durch Anlegung von Probeflächen zu ermitteln. </t>
    </r>
    <r>
      <rPr>
        <b/>
        <sz val="11"/>
        <color rgb="FFFF0000"/>
        <rFont val="Arial Narrow"/>
        <family val="2"/>
      </rPr>
      <t>RED</t>
    </r>
    <r>
      <rPr>
        <b/>
        <sz val="11"/>
        <color theme="1"/>
        <rFont val="Arial Narrow"/>
        <family val="2"/>
      </rPr>
      <t xml:space="preserve">SUN </t>
    </r>
    <r>
      <rPr>
        <sz val="11"/>
        <color theme="1"/>
        <rFont val="Arial Narrow"/>
        <family val="2"/>
      </rPr>
      <t xml:space="preserve">ist für eventuelle Fehlmengen </t>
    </r>
  </si>
  <si>
    <t xml:space="preserve">nicht haftbar. </t>
  </si>
  <si>
    <t>Canadian Slate grau-blau 10-30mm 25kg</t>
  </si>
  <si>
    <t>Flamingo Splitt 14-20mm MiniBag</t>
  </si>
  <si>
    <t>Flamingo Splitt 6-14mm MiniBag</t>
  </si>
  <si>
    <t>Quarzkies 16-32mm BigBag</t>
  </si>
  <si>
    <t>Rheinkies 16-32mm BigBag</t>
  </si>
  <si>
    <t>Rheinkies 32-63mm BigBag</t>
  </si>
  <si>
    <t xml:space="preserve">Name </t>
  </si>
  <si>
    <t>Art. Nr</t>
  </si>
  <si>
    <t>Gewicht/Einheit</t>
  </si>
  <si>
    <t>Ardennensplitt grau 8-16mm 20kg-Sack</t>
  </si>
  <si>
    <t>Basaltsplitt 8-11mm 20kg-Sack</t>
  </si>
  <si>
    <t>Beach Pebbles schw. 15-30mm 20kg-Sack</t>
  </si>
  <si>
    <t>Beach Pebbles schw. 50-70mm 20kg-Sack</t>
  </si>
  <si>
    <t>Bruchstein hellgrau 50-120mm MiniBag</t>
  </si>
  <si>
    <t>Carrara rund 12-16mm 20kg-Sack</t>
  </si>
  <si>
    <t>Carrara rund 16-25mm 20kg-Sack</t>
  </si>
  <si>
    <t>Carrara rund 25-40mm 20kg-Sack</t>
  </si>
  <si>
    <t>Carrara rund 40-60mm 20kg-Sack</t>
  </si>
  <si>
    <t>Carrarasplitt 9-12mm 20kg-Sack</t>
  </si>
  <si>
    <t>Castlegrind 8-16mm 25kg-Sack</t>
  </si>
  <si>
    <t>Castlegrind 8-16mm BigBag</t>
  </si>
  <si>
    <t>China pebbles schwarz 30-50mm 20kg-Sack</t>
  </si>
  <si>
    <t>Granitsplitt rot 8-16mm 20kg-Sack</t>
  </si>
  <si>
    <t>Icy Blue Splitt 8-16mm 20kg-Sack</t>
  </si>
  <si>
    <t>Icy Blue Splitt 50-100mm MiniBag</t>
  </si>
  <si>
    <t>Japansplitt 8-16mm BigBag</t>
  </si>
  <si>
    <t>Latte Macchiato Splitt 16-32mm 25kg-Sa</t>
  </si>
  <si>
    <t>Quarzkies 8-16mm 20kg-Sack</t>
  </si>
  <si>
    <t>Quarzkies 16-32mm 20kg-Sack</t>
  </si>
  <si>
    <t>Slate Silver 30-60mm 25kg-Sack</t>
  </si>
  <si>
    <t>Slate Silver 30-60mm BigBag</t>
  </si>
  <si>
    <t>Yellow Sun 8-16mm 20kg-Sack</t>
  </si>
  <si>
    <t>Spielsand 0-0,2mm 20kg-Sack</t>
  </si>
  <si>
    <t>Brechsand 0-3mm 20kg-Sack</t>
  </si>
  <si>
    <t>Füllsand 20kg-Sack</t>
  </si>
  <si>
    <t>Silber(Quarz)Sand 0-0,3mm 20kg-Sack</t>
  </si>
  <si>
    <t>Streusalz 25kg-Sack *REDSUN*</t>
  </si>
  <si>
    <t>Streusalz 50kg-Sack</t>
  </si>
  <si>
    <t>Einfegesand schwarz 0,1-0,8mm 20kg</t>
  </si>
  <si>
    <t>Smartton RS Wildverband 6cm</t>
  </si>
  <si>
    <t>Smartton Kleiner Wildverband WVB 6cm</t>
  </si>
  <si>
    <t>Smartton Großer Wildverband WVB 6cm</t>
  </si>
  <si>
    <t>Smartton Großer Wildverband WVB 4cm</t>
  </si>
  <si>
    <t>Smartton Bahnenverband 8cm</t>
  </si>
  <si>
    <t>Smartton Nature Wave WVB 6cm</t>
  </si>
  <si>
    <t>Eliton Supreme XL Linea Bahnenverband 8cm</t>
  </si>
  <si>
    <t>Demiton Extra GR-WVB 4cm</t>
  </si>
  <si>
    <t>Premiton Wildverband 6cm</t>
  </si>
  <si>
    <t>Premiton Linea Bahnenverband 8cm</t>
  </si>
  <si>
    <t>Camelot Paving Wave WVB 6cm</t>
  </si>
  <si>
    <t>Camelot Paving Wave WVB 8cm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</si>
</sst>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&quot;kg&quot;"/>
    <numFmt numFmtId="165" formatCode="0.00\ &quot;m2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1" xfId="0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3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0" fontId="2" fillId="0" borderId="7" xfId="0" applyFont="1" applyFill="1" applyBorder="1" applyProtection="1">
      <protection hidden="1"/>
    </xf>
    <xf numFmtId="2" fontId="2" fillId="0" borderId="0" xfId="0" applyNumberFormat="1" applyFont="1" applyFill="1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2" borderId="0" xfId="0" applyFont="1" applyFill="1" applyProtection="1">
      <protection locked="0" hidden="1"/>
    </xf>
    <xf numFmtId="0" fontId="2" fillId="2" borderId="4" xfId="0" applyFont="1" applyFill="1" applyBorder="1" applyProtection="1">
      <protection locked="0" hidden="1"/>
    </xf>
    <xf numFmtId="0" fontId="2" fillId="2" borderId="5" xfId="0" applyFont="1" applyFill="1" applyBorder="1" applyProtection="1">
      <protection locked="0" hidden="1"/>
    </xf>
    <xf numFmtId="0" fontId="2" fillId="2" borderId="6" xfId="0" applyFont="1" applyFill="1" applyBorder="1" applyProtection="1">
      <protection locked="0" hidden="1"/>
    </xf>
    <xf numFmtId="0" fontId="2" fillId="2" borderId="8" xfId="0" applyFont="1" applyFill="1" applyBorder="1" applyProtection="1">
      <protection locked="0" hidden="1"/>
    </xf>
    <xf numFmtId="0" fontId="0" fillId="2" borderId="0" xfId="0" applyFill="1" applyProtection="1">
      <protection locked="0" hidden="1"/>
    </xf>
    <xf numFmtId="2" fontId="2" fillId="0" borderId="0" xfId="0" applyNumberFormat="1" applyFont="1" applyFill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0" fillId="2" borderId="0" xfId="0" applyFill="1" applyBorder="1" applyProtection="1">
      <protection locked="0" hidden="1"/>
    </xf>
    <xf numFmtId="0" fontId="4" fillId="0" borderId="0" xfId="0" applyFont="1" applyProtection="1"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6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locked="0" hidden="1"/>
    </xf>
    <xf numFmtId="0" fontId="4" fillId="0" borderId="0" xfId="0" applyFont="1" applyFill="1" applyBorder="1" applyProtection="1">
      <protection hidden="1"/>
    </xf>
    <xf numFmtId="0" fontId="2" fillId="0" borderId="0" xfId="0" applyNumberFormat="1" applyFont="1" applyFill="1" applyBorder="1" applyProtection="1"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2" borderId="4" xfId="0" applyFont="1" applyFill="1" applyBorder="1" applyAlignment="1" applyProtection="1">
      <protection locked="0" hidden="1"/>
    </xf>
    <xf numFmtId="0" fontId="2" fillId="2" borderId="0" xfId="0" applyFont="1" applyFill="1" applyBorder="1" applyAlignment="1" applyProtection="1">
      <protection locked="0" hidden="1"/>
    </xf>
    <xf numFmtId="0" fontId="2" fillId="2" borderId="5" xfId="0" applyFont="1" applyFill="1" applyBorder="1" applyAlignment="1" applyProtection="1"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NumberFormat="1" applyBorder="1" applyAlignment="1" applyProtection="1">
      <alignment vertical="top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Alignment="1" applyProtection="1">
      <alignment vertical="top"/>
      <protection hidden="1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123825</xdr:rowOff>
    </xdr:from>
    <xdr:to>
      <xdr:col>6</xdr:col>
      <xdr:colOff>649606</xdr:colOff>
      <xdr:row>5</xdr:row>
      <xdr:rowOff>180975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F6F50F2-ACCC-4B28-8777-4010E2571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542925"/>
          <a:ext cx="4497706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133350</xdr:rowOff>
    </xdr:from>
    <xdr:to>
      <xdr:col>20</xdr:col>
      <xdr:colOff>140596</xdr:colOff>
      <xdr:row>4</xdr:row>
      <xdr:rowOff>110491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CDDD170-927E-4862-86BC-D4D18F327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23850"/>
          <a:ext cx="3598171" cy="5486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8</xdr:row>
      <xdr:rowOff>19709</xdr:rowOff>
    </xdr:from>
    <xdr:to>
      <xdr:col>21</xdr:col>
      <xdr:colOff>753630</xdr:colOff>
      <xdr:row>27</xdr:row>
      <xdr:rowOff>142875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781709"/>
          <a:ext cx="5306580" cy="3742666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0</xdr:row>
      <xdr:rowOff>180975</xdr:rowOff>
    </xdr:from>
    <xdr:to>
      <xdr:col>4</xdr:col>
      <xdr:colOff>654946</xdr:colOff>
      <xdr:row>3</xdr:row>
      <xdr:rowOff>158116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7DBBAED-E1AF-47AA-BB0B-600DB4185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80975"/>
          <a:ext cx="3598171" cy="5486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1</xdr:row>
      <xdr:rowOff>76200</xdr:rowOff>
    </xdr:from>
    <xdr:to>
      <xdr:col>18</xdr:col>
      <xdr:colOff>331096</xdr:colOff>
      <xdr:row>4</xdr:row>
      <xdr:rowOff>53341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C35EF76-E6CF-401C-A663-D1B4F464A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66700"/>
          <a:ext cx="3598171" cy="548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I24"/>
  <sheetViews>
    <sheetView showGridLines="0" showRowColHeaders="0" tabSelected="1" zoomScaleNormal="100" workbookViewId="0"/>
  </sheetViews>
  <sheetFormatPr baseColWidth="10" defaultRowHeight="16.5" x14ac:dyDescent="0.3"/>
  <cols>
    <col min="1" max="1" width="14.28515625" style="36" customWidth="1"/>
    <col min="2" max="2" width="12.42578125" style="36" customWidth="1"/>
    <col min="3" max="7" width="11.42578125" style="36"/>
    <col min="8" max="8" width="18" style="36" customWidth="1"/>
    <col min="9" max="16384" width="11.42578125" style="14"/>
  </cols>
  <sheetData>
    <row r="10" spans="2:9" x14ac:dyDescent="0.3">
      <c r="B10" s="36" t="s">
        <v>144</v>
      </c>
      <c r="I10" s="36"/>
    </row>
    <row r="11" spans="2:9" x14ac:dyDescent="0.3">
      <c r="I11" s="36"/>
    </row>
    <row r="12" spans="2:9" x14ac:dyDescent="0.3">
      <c r="B12" s="50" t="s">
        <v>148</v>
      </c>
      <c r="C12" s="50"/>
      <c r="D12" s="50"/>
      <c r="E12" s="50"/>
      <c r="F12" s="50"/>
      <c r="G12" s="50"/>
      <c r="H12" s="50"/>
      <c r="I12" s="50"/>
    </row>
    <row r="13" spans="2:9" x14ac:dyDescent="0.3">
      <c r="B13" s="39" t="s">
        <v>149</v>
      </c>
      <c r="I13" s="36"/>
    </row>
    <row r="14" spans="2:9" x14ac:dyDescent="0.3">
      <c r="B14" s="39"/>
      <c r="I14" s="36"/>
    </row>
    <row r="15" spans="2:9" x14ac:dyDescent="0.3">
      <c r="B15" s="39" t="s">
        <v>247</v>
      </c>
      <c r="I15" s="36"/>
    </row>
    <row r="16" spans="2:9" x14ac:dyDescent="0.3">
      <c r="B16" s="39" t="s">
        <v>146</v>
      </c>
      <c r="I16" s="36"/>
    </row>
    <row r="17" spans="1:9" x14ac:dyDescent="0.3">
      <c r="A17" s="37"/>
      <c r="B17" s="39" t="s">
        <v>246</v>
      </c>
      <c r="I17" s="36"/>
    </row>
    <row r="18" spans="1:9" x14ac:dyDescent="0.3">
      <c r="B18" s="39" t="s">
        <v>147</v>
      </c>
      <c r="I18" s="36"/>
    </row>
    <row r="19" spans="1:9" x14ac:dyDescent="0.3">
      <c r="B19" s="39"/>
      <c r="I19" s="36"/>
    </row>
    <row r="20" spans="1:9" x14ac:dyDescent="0.3">
      <c r="B20" s="38" t="s">
        <v>248</v>
      </c>
      <c r="I20" s="36"/>
    </row>
    <row r="21" spans="1:9" x14ac:dyDescent="0.3">
      <c r="B21" s="39" t="s">
        <v>145</v>
      </c>
      <c r="I21" s="36"/>
    </row>
    <row r="22" spans="1:9" x14ac:dyDescent="0.3">
      <c r="B22" s="39" t="s">
        <v>150</v>
      </c>
      <c r="I22" s="36"/>
    </row>
    <row r="23" spans="1:9" x14ac:dyDescent="0.3">
      <c r="B23" s="39" t="s">
        <v>304</v>
      </c>
      <c r="I23" s="36"/>
    </row>
    <row r="24" spans="1:9" x14ac:dyDescent="0.3">
      <c r="B24" s="36" t="s">
        <v>305</v>
      </c>
    </row>
  </sheetData>
  <sheetProtection algorithmName="SHA-512" hashValue="9jHwpHSPvUL4ckrXcOUJE8ZHrTDKZASEJgwKCqbQWuw/IyOMQD9KKJ2IU77SbNqlDTZh8o5lSukgGN434GJVig==" saltValue="jHWlXiJBQtaWSCj0QEf5eA==" spinCount="100000" sheet="1" objects="1" scenarios="1"/>
  <mergeCells count="1">
    <mergeCell ref="B12:I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58"/>
  <sheetViews>
    <sheetView showGridLines="0" showRowColHeaders="0" workbookViewId="0"/>
  </sheetViews>
  <sheetFormatPr baseColWidth="10" defaultColWidth="9.140625" defaultRowHeight="15" x14ac:dyDescent="0.25"/>
  <cols>
    <col min="1" max="1" width="11.42578125" style="2" customWidth="1"/>
    <col min="2" max="2" width="17.28515625" style="2" bestFit="1" customWidth="1"/>
    <col min="3" max="3" width="9.140625" style="2"/>
    <col min="4" max="4" width="16.140625" style="2" bestFit="1" customWidth="1"/>
    <col min="5" max="6" width="9.140625" style="2" hidden="1" customWidth="1"/>
    <col min="7" max="7" width="14.7109375" style="2" hidden="1" customWidth="1"/>
    <col min="8" max="8" width="12" style="2" hidden="1" customWidth="1"/>
    <col min="9" max="9" width="9.140625" style="2" hidden="1" customWidth="1"/>
    <col min="10" max="10" width="11.85546875" style="2" hidden="1" customWidth="1"/>
    <col min="11" max="12" width="9.140625" style="2" hidden="1" customWidth="1"/>
    <col min="13" max="13" width="11.85546875" style="2" hidden="1" customWidth="1"/>
    <col min="14" max="14" width="10.7109375" style="2" hidden="1" customWidth="1"/>
    <col min="15" max="15" width="9.140625" style="2" hidden="1" customWidth="1"/>
    <col min="16" max="16" width="10.42578125" style="2" hidden="1" customWidth="1"/>
    <col min="17" max="17" width="11.28515625" style="2" hidden="1" customWidth="1"/>
    <col min="18" max="18" width="11.5703125" style="2" hidden="1" customWidth="1"/>
    <col min="19" max="19" width="10.7109375" style="2" hidden="1" customWidth="1"/>
    <col min="20" max="22" width="9.140625" style="2" customWidth="1"/>
    <col min="23" max="16384" width="9.140625" style="2"/>
  </cols>
  <sheetData>
    <row r="2" spans="2:23" x14ac:dyDescent="0.25">
      <c r="B2" s="3"/>
    </row>
    <row r="3" spans="2:23" x14ac:dyDescent="0.25">
      <c r="B3" s="3"/>
    </row>
    <row r="4" spans="2:23" x14ac:dyDescent="0.25">
      <c r="B4" s="3"/>
    </row>
    <row r="5" spans="2:23" x14ac:dyDescent="0.25">
      <c r="B5" s="3"/>
    </row>
    <row r="6" spans="2:23" x14ac:dyDescent="0.25">
      <c r="B6" s="3"/>
    </row>
    <row r="7" spans="2:23" x14ac:dyDescent="0.25">
      <c r="B7" s="3" t="s">
        <v>245</v>
      </c>
    </row>
    <row r="8" spans="2:23" x14ac:dyDescent="0.25">
      <c r="B8" s="3"/>
      <c r="W8" s="2" t="s">
        <v>237</v>
      </c>
    </row>
    <row r="9" spans="2:23" x14ac:dyDescent="0.25">
      <c r="B9" s="2" t="s">
        <v>7</v>
      </c>
      <c r="C9" s="16">
        <v>50</v>
      </c>
      <c r="D9" s="2" t="s">
        <v>8</v>
      </c>
      <c r="F9" s="46" t="s">
        <v>134</v>
      </c>
      <c r="G9" s="2" t="s">
        <v>11</v>
      </c>
      <c r="H9" s="2">
        <f>(D13+B13)/100</f>
        <v>1.2</v>
      </c>
    </row>
    <row r="10" spans="2:23" x14ac:dyDescent="0.25">
      <c r="F10" s="47"/>
    </row>
    <row r="11" spans="2:23" x14ac:dyDescent="0.25">
      <c r="B11" s="4" t="s">
        <v>132</v>
      </c>
      <c r="C11" s="5"/>
      <c r="D11" s="6"/>
      <c r="F11" s="46" t="s">
        <v>135</v>
      </c>
      <c r="G11" s="2" t="s">
        <v>4</v>
      </c>
      <c r="H11" s="2" t="s">
        <v>10</v>
      </c>
    </row>
    <row r="12" spans="2:23" x14ac:dyDescent="0.25">
      <c r="B12" s="7" t="s">
        <v>2</v>
      </c>
      <c r="C12" s="8"/>
      <c r="D12" s="9" t="s">
        <v>3</v>
      </c>
      <c r="G12" s="2">
        <f>(B13/100)*(D13/100)</f>
        <v>0.36</v>
      </c>
      <c r="H12" s="22">
        <f>1/G12</f>
        <v>2.7777777777777777</v>
      </c>
    </row>
    <row r="13" spans="2:23" x14ac:dyDescent="0.25">
      <c r="B13" s="17">
        <v>60</v>
      </c>
      <c r="C13" s="8"/>
      <c r="D13" s="18">
        <v>60</v>
      </c>
    </row>
    <row r="14" spans="2:23" x14ac:dyDescent="0.25">
      <c r="B14" s="7"/>
      <c r="C14" s="8"/>
      <c r="D14" s="9"/>
      <c r="G14" s="2" t="s">
        <v>13</v>
      </c>
    </row>
    <row r="15" spans="2:23" x14ac:dyDescent="0.25">
      <c r="B15" s="7" t="s">
        <v>0</v>
      </c>
      <c r="C15" s="8"/>
      <c r="D15" s="9" t="s">
        <v>1</v>
      </c>
      <c r="F15" s="46" t="s">
        <v>136</v>
      </c>
      <c r="G15" s="2" t="s">
        <v>12</v>
      </c>
      <c r="H15" s="22">
        <f>H12*H9</f>
        <v>3.333333333333333</v>
      </c>
      <c r="I15" s="2" t="s">
        <v>14</v>
      </c>
    </row>
    <row r="16" spans="2:23" x14ac:dyDescent="0.25">
      <c r="B16" s="19">
        <v>3</v>
      </c>
      <c r="C16" s="10"/>
      <c r="D16" s="20">
        <v>60</v>
      </c>
      <c r="M16" s="2" t="s">
        <v>5</v>
      </c>
      <c r="N16" s="2" t="s">
        <v>6</v>
      </c>
    </row>
    <row r="17" spans="2:19" x14ac:dyDescent="0.25">
      <c r="B17" s="13"/>
      <c r="C17" s="5"/>
      <c r="D17" s="6"/>
      <c r="F17" s="46" t="s">
        <v>137</v>
      </c>
      <c r="G17" s="2" t="s">
        <v>15</v>
      </c>
      <c r="H17" s="2">
        <f>H15*(B16/1000)*(D16/1000)*1600</f>
        <v>0.95999999999999974</v>
      </c>
      <c r="M17" s="2">
        <v>3</v>
      </c>
      <c r="N17" s="2">
        <v>30</v>
      </c>
    </row>
    <row r="18" spans="2:19" x14ac:dyDescent="0.25">
      <c r="B18" s="7" t="s">
        <v>9</v>
      </c>
      <c r="C18" s="11">
        <f>IFERROR(H17,"")</f>
        <v>0.95999999999999974</v>
      </c>
      <c r="D18" s="9" t="s">
        <v>16</v>
      </c>
      <c r="M18" s="2">
        <v>4</v>
      </c>
      <c r="N18" s="2">
        <v>40</v>
      </c>
    </row>
    <row r="19" spans="2:19" x14ac:dyDescent="0.25">
      <c r="B19" s="7" t="s">
        <v>17</v>
      </c>
      <c r="C19" s="35">
        <f>IFERROR(C9*H17,"---")</f>
        <v>47.999999999999986</v>
      </c>
      <c r="D19" s="9" t="s">
        <v>16</v>
      </c>
      <c r="M19" s="2">
        <v>5</v>
      </c>
      <c r="N19" s="2">
        <v>50</v>
      </c>
    </row>
    <row r="20" spans="2:19" x14ac:dyDescent="0.25">
      <c r="B20" s="7"/>
      <c r="C20" s="8"/>
      <c r="D20" s="9"/>
      <c r="M20" s="2">
        <v>6</v>
      </c>
      <c r="N20" s="2">
        <v>60</v>
      </c>
    </row>
    <row r="21" spans="2:19" x14ac:dyDescent="0.25">
      <c r="B21" s="40" t="str">
        <f>IF(C19="---","bitte alle blauen Felder mit Werten ausfüllen!",IF(C9="","bitte alle blauen Felder mit Werten ausfüllen!",""))</f>
        <v/>
      </c>
      <c r="C21" s="10"/>
      <c r="D21" s="12"/>
      <c r="H21" s="22">
        <f>((1/(B13*D13/10000))*((B13+D13)/100)*B16*D16/1000000)*1600</f>
        <v>0.96</v>
      </c>
      <c r="M21" s="2">
        <v>7</v>
      </c>
      <c r="N21" s="2">
        <v>70</v>
      </c>
    </row>
    <row r="22" spans="2:19" x14ac:dyDescent="0.25">
      <c r="M22" s="2">
        <v>8</v>
      </c>
      <c r="N22" s="2">
        <v>80</v>
      </c>
    </row>
    <row r="23" spans="2:19" x14ac:dyDescent="0.25">
      <c r="M23" s="2">
        <v>9</v>
      </c>
    </row>
    <row r="24" spans="2:19" x14ac:dyDescent="0.25">
      <c r="B24" s="4" t="s">
        <v>133</v>
      </c>
      <c r="C24" s="5"/>
      <c r="D24" s="6"/>
      <c r="E24" s="48" t="s">
        <v>138</v>
      </c>
      <c r="F24" s="49" t="s">
        <v>142</v>
      </c>
      <c r="M24" s="2">
        <v>10</v>
      </c>
    </row>
    <row r="25" spans="2:19" x14ac:dyDescent="0.25">
      <c r="B25" s="51" t="s">
        <v>351</v>
      </c>
      <c r="C25" s="52"/>
      <c r="D25" s="53"/>
      <c r="E25" s="2">
        <f>VLOOKUP(B25,M30:R40,6,FALSE)</f>
        <v>11.76</v>
      </c>
      <c r="F25" s="2">
        <f>VLOOKUP(B25,M30:R40,5,FALSE)</f>
        <v>1.2</v>
      </c>
    </row>
    <row r="26" spans="2:19" x14ac:dyDescent="0.25">
      <c r="B26" s="7"/>
      <c r="C26" s="8"/>
      <c r="D26" s="9"/>
    </row>
    <row r="27" spans="2:19" x14ac:dyDescent="0.25">
      <c r="B27" s="7" t="s">
        <v>0</v>
      </c>
      <c r="C27" s="8"/>
      <c r="D27" s="9" t="s">
        <v>1</v>
      </c>
    </row>
    <row r="28" spans="2:19" x14ac:dyDescent="0.25">
      <c r="B28" s="19">
        <v>6</v>
      </c>
      <c r="C28" s="10"/>
      <c r="D28" s="12">
        <f>VLOOKUP(B25,M:S,7,FALSE)</f>
        <v>80</v>
      </c>
    </row>
    <row r="29" spans="2:19" x14ac:dyDescent="0.25">
      <c r="B29" s="13"/>
      <c r="C29" s="5"/>
      <c r="D29" s="6"/>
      <c r="G29" s="2" t="s">
        <v>303</v>
      </c>
      <c r="H29" s="2">
        <f>E25*(B28/1000)*(D28/1000)*1600</f>
        <v>9.0316799999999997</v>
      </c>
      <c r="Q29" s="48" t="s">
        <v>140</v>
      </c>
      <c r="R29" s="48" t="s">
        <v>143</v>
      </c>
      <c r="S29" s="2" t="s">
        <v>6</v>
      </c>
    </row>
    <row r="30" spans="2:19" x14ac:dyDescent="0.25">
      <c r="B30" s="7" t="s">
        <v>227</v>
      </c>
      <c r="C30" s="11">
        <f>H29</f>
        <v>9.0316799999999997</v>
      </c>
      <c r="D30" s="9" t="s">
        <v>16</v>
      </c>
      <c r="M30" s="2" t="s">
        <v>345</v>
      </c>
      <c r="Q30" s="22">
        <v>1.26</v>
      </c>
      <c r="R30" s="22">
        <v>11.55</v>
      </c>
      <c r="S30" s="2">
        <v>60</v>
      </c>
    </row>
    <row r="31" spans="2:19" x14ac:dyDescent="0.25">
      <c r="B31" s="7" t="s">
        <v>9</v>
      </c>
      <c r="C31" s="11">
        <f>C30/F25</f>
        <v>7.5263999999999998</v>
      </c>
      <c r="D31" s="9" t="s">
        <v>16</v>
      </c>
      <c r="M31" s="2" t="s">
        <v>346</v>
      </c>
      <c r="Q31" s="2">
        <v>1.08</v>
      </c>
      <c r="R31" s="22">
        <v>6.6</v>
      </c>
      <c r="S31" s="2">
        <v>60</v>
      </c>
    </row>
    <row r="32" spans="2:19" x14ac:dyDescent="0.25">
      <c r="B32" s="7" t="s">
        <v>17</v>
      </c>
      <c r="C32" s="35">
        <f>IFERROR(N44*C30,"---")</f>
        <v>379.33055999999999</v>
      </c>
      <c r="D32" s="9" t="s">
        <v>16</v>
      </c>
      <c r="M32" s="2" t="s">
        <v>347</v>
      </c>
      <c r="Q32" s="2">
        <v>0.72</v>
      </c>
      <c r="R32" s="2">
        <v>3.3</v>
      </c>
      <c r="S32" s="2">
        <v>60</v>
      </c>
    </row>
    <row r="33" spans="2:19" x14ac:dyDescent="0.25">
      <c r="B33" s="7"/>
      <c r="C33" s="8"/>
      <c r="D33" s="9"/>
      <c r="M33" s="2" t="s">
        <v>348</v>
      </c>
      <c r="Q33" s="2">
        <v>0.72</v>
      </c>
      <c r="R33" s="2">
        <v>3.3</v>
      </c>
      <c r="S33" s="2">
        <v>40</v>
      </c>
    </row>
    <row r="34" spans="2:19" x14ac:dyDescent="0.25">
      <c r="B34" s="40" t="str">
        <f>IF(C32="---","bitte alle blauen Felder mit Werten ausfüllen!",IF(C9="","bitte alle blauen Felder mit Werten ausfüllen!",""))</f>
        <v/>
      </c>
      <c r="C34" s="10"/>
      <c r="D34" s="12"/>
      <c r="M34" s="2" t="s">
        <v>349</v>
      </c>
      <c r="Q34" s="22">
        <v>1.2</v>
      </c>
      <c r="R34" s="2">
        <v>11.76</v>
      </c>
      <c r="S34" s="2">
        <v>80</v>
      </c>
    </row>
    <row r="35" spans="2:19" x14ac:dyDescent="0.25">
      <c r="M35" s="60" t="s">
        <v>350</v>
      </c>
      <c r="Q35" s="22">
        <v>1.08</v>
      </c>
      <c r="R35" s="22">
        <v>6.6</v>
      </c>
      <c r="S35" s="2">
        <v>60</v>
      </c>
    </row>
    <row r="36" spans="2:19" x14ac:dyDescent="0.25">
      <c r="M36" s="60" t="s">
        <v>351</v>
      </c>
      <c r="Q36" s="2">
        <v>1.2</v>
      </c>
      <c r="R36" s="2">
        <v>11.76</v>
      </c>
      <c r="S36" s="2">
        <v>80</v>
      </c>
    </row>
    <row r="37" spans="2:19" x14ac:dyDescent="0.25">
      <c r="M37" s="2" t="s">
        <v>352</v>
      </c>
      <c r="Q37" s="2">
        <v>0.72</v>
      </c>
      <c r="R37" s="2">
        <v>3.3</v>
      </c>
      <c r="S37" s="2">
        <v>40</v>
      </c>
    </row>
    <row r="38" spans="2:19" x14ac:dyDescent="0.25">
      <c r="M38" s="2" t="s">
        <v>353</v>
      </c>
      <c r="Q38" s="22">
        <v>1.2</v>
      </c>
      <c r="R38" s="22">
        <v>7</v>
      </c>
      <c r="S38" s="2">
        <v>60</v>
      </c>
    </row>
    <row r="39" spans="2:19" x14ac:dyDescent="0.25">
      <c r="M39" s="2" t="s">
        <v>354</v>
      </c>
      <c r="Q39" s="22">
        <v>1.2</v>
      </c>
      <c r="R39" s="22">
        <v>11.76</v>
      </c>
      <c r="S39" s="2">
        <v>80</v>
      </c>
    </row>
    <row r="40" spans="2:19" x14ac:dyDescent="0.25">
      <c r="M40" s="2" t="s">
        <v>355</v>
      </c>
      <c r="Q40" s="22">
        <v>1.26</v>
      </c>
      <c r="R40" s="22">
        <v>11.55</v>
      </c>
      <c r="S40" s="2">
        <v>60</v>
      </c>
    </row>
    <row r="41" spans="2:19" x14ac:dyDescent="0.25">
      <c r="M41" s="2" t="s">
        <v>356</v>
      </c>
      <c r="Q41" s="22">
        <v>1.26</v>
      </c>
      <c r="R41" s="22">
        <v>11.55</v>
      </c>
      <c r="S41" s="2">
        <v>60</v>
      </c>
    </row>
    <row r="43" spans="2:19" x14ac:dyDescent="0.25">
      <c r="N43" s="2" t="s">
        <v>141</v>
      </c>
    </row>
    <row r="44" spans="2:19" x14ac:dyDescent="0.25">
      <c r="N44" s="2">
        <f>ROUNDUP(C9/F25,0)</f>
        <v>42</v>
      </c>
    </row>
    <row r="48" spans="2:19" x14ac:dyDescent="0.25">
      <c r="M48" s="60"/>
      <c r="Q48" s="22"/>
      <c r="R48" s="22"/>
    </row>
    <row r="49" spans="13:18" x14ac:dyDescent="0.25">
      <c r="M49" s="60"/>
      <c r="Q49" s="22"/>
      <c r="R49" s="22"/>
    </row>
    <row r="50" spans="13:18" x14ac:dyDescent="0.25">
      <c r="Q50" s="22"/>
      <c r="R50" s="22"/>
    </row>
    <row r="51" spans="13:18" x14ac:dyDescent="0.25">
      <c r="Q51" s="22"/>
      <c r="R51" s="22"/>
    </row>
    <row r="52" spans="13:18" x14ac:dyDescent="0.25">
      <c r="M52" s="60"/>
      <c r="Q52" s="22"/>
      <c r="R52" s="22"/>
    </row>
    <row r="53" spans="13:18" x14ac:dyDescent="0.25">
      <c r="M53" s="60"/>
      <c r="Q53" s="22"/>
      <c r="R53" s="22"/>
    </row>
    <row r="54" spans="13:18" x14ac:dyDescent="0.25">
      <c r="Q54" s="22"/>
    </row>
    <row r="55" spans="13:18" x14ac:dyDescent="0.25">
      <c r="M55" s="60"/>
    </row>
    <row r="56" spans="13:18" x14ac:dyDescent="0.25">
      <c r="M56" s="60"/>
      <c r="R56" s="22"/>
    </row>
    <row r="57" spans="13:18" x14ac:dyDescent="0.25">
      <c r="R57" s="22"/>
    </row>
    <row r="58" spans="13:18" x14ac:dyDescent="0.25">
      <c r="M58" s="60"/>
    </row>
  </sheetData>
  <sheetProtection algorithmName="SHA-512" hashValue="RF+xA5JlpVwQduD0O65UIobnsuEadvvhSt7SAcfsKaLYsnmEdMc6tiLkwj+LNzKA83kEn/w44xT2CMaNr5t1QA==" saltValue="f91QUMV/ZjqVxdeVZP/qew==" spinCount="100000" sheet="1" objects="1" scenarios="1"/>
  <mergeCells count="1">
    <mergeCell ref="B25:D25"/>
  </mergeCells>
  <dataValidations count="4">
    <dataValidation type="list" allowBlank="1" showInputMessage="1" showErrorMessage="1" sqref="B16" xr:uid="{00000000-0002-0000-0100-000000000000}">
      <formula1>$M$17:$M$26</formula1>
    </dataValidation>
    <dataValidation type="list" allowBlank="1" showInputMessage="1" showErrorMessage="1" sqref="D16" xr:uid="{00000000-0002-0000-0100-000001000000}">
      <formula1>$N$17:$N$22</formula1>
    </dataValidation>
    <dataValidation type="list" allowBlank="1" showInputMessage="1" showErrorMessage="1" sqref="B28" xr:uid="{00000000-0002-0000-0100-000002000000}">
      <formula1>$M$17:$M$24</formula1>
    </dataValidation>
    <dataValidation type="list" allowBlank="1" showInputMessage="1" showErrorMessage="1" sqref="B25:D25" xr:uid="{00000000-0002-0000-0100-000003000000}">
      <formula1>$M$30:$M$40</formula1>
    </dataValidation>
  </dataValidations>
  <pageMargins left="0.7" right="0.7" top="0.75" bottom="0.75" header="0.3" footer="0.3"/>
  <pageSetup paperSize="9" orientation="portrait" r:id="rId1"/>
  <ignoredErrors>
    <ignoredError sqref="F9 F11 F15 F1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V39"/>
  <sheetViews>
    <sheetView showGridLines="0" showRowColHeaders="0" workbookViewId="0"/>
  </sheetViews>
  <sheetFormatPr baseColWidth="10" defaultRowHeight="15" x14ac:dyDescent="0.25"/>
  <cols>
    <col min="1" max="1" width="11.42578125" style="14"/>
    <col min="2" max="2" width="16.140625" style="14" customWidth="1"/>
    <col min="3" max="3" width="11.42578125" style="14"/>
    <col min="4" max="4" width="16.140625" style="14" bestFit="1" customWidth="1"/>
    <col min="5" max="6" width="11.42578125" style="14"/>
    <col min="7" max="7" width="0" style="14" hidden="1" customWidth="1"/>
    <col min="8" max="8" width="14.7109375" style="14" hidden="1" customWidth="1"/>
    <col min="9" max="14" width="11.42578125" style="14" hidden="1" customWidth="1"/>
    <col min="15" max="15" width="11.42578125" style="14" customWidth="1"/>
    <col min="16" max="16384" width="11.42578125" style="14"/>
  </cols>
  <sheetData>
    <row r="7" spans="2:22" x14ac:dyDescent="0.25">
      <c r="B7" s="15" t="s">
        <v>245</v>
      </c>
      <c r="C7" s="1"/>
      <c r="M7" s="14" t="s">
        <v>5</v>
      </c>
      <c r="N7" s="14" t="s">
        <v>6</v>
      </c>
      <c r="P7" s="15" t="s">
        <v>239</v>
      </c>
    </row>
    <row r="8" spans="2:22" ht="15.75" thickBot="1" x14ac:dyDescent="0.3">
      <c r="M8" s="14">
        <v>3</v>
      </c>
      <c r="N8" s="14">
        <v>30</v>
      </c>
    </row>
    <row r="9" spans="2:22" x14ac:dyDescent="0.25">
      <c r="B9" s="14" t="s">
        <v>228</v>
      </c>
      <c r="M9" s="14">
        <v>4</v>
      </c>
      <c r="N9" s="14">
        <v>40</v>
      </c>
      <c r="P9" s="23"/>
      <c r="Q9" s="24"/>
      <c r="R9" s="24"/>
      <c r="S9" s="24"/>
      <c r="T9" s="24"/>
      <c r="U9" s="24"/>
      <c r="V9" s="25"/>
    </row>
    <row r="10" spans="2:22" x14ac:dyDescent="0.25">
      <c r="B10" s="26" t="s">
        <v>230</v>
      </c>
      <c r="C10" s="26"/>
      <c r="D10" s="26"/>
      <c r="M10" s="14">
        <v>5</v>
      </c>
      <c r="N10" s="14">
        <v>50</v>
      </c>
      <c r="P10" s="27"/>
      <c r="Q10" s="26"/>
      <c r="R10" s="26"/>
      <c r="S10" s="26"/>
      <c r="T10" s="26"/>
      <c r="U10" s="26"/>
      <c r="V10" s="28"/>
    </row>
    <row r="11" spans="2:22" x14ac:dyDescent="0.25">
      <c r="B11" s="8" t="s">
        <v>2</v>
      </c>
      <c r="C11" s="8"/>
      <c r="D11" s="8" t="s">
        <v>3</v>
      </c>
      <c r="F11" s="14" t="s">
        <v>238</v>
      </c>
      <c r="H11" s="2" t="s">
        <v>11</v>
      </c>
      <c r="I11" s="14" t="s">
        <v>229</v>
      </c>
      <c r="J11" s="14" t="s">
        <v>138</v>
      </c>
      <c r="K11" s="14" t="s">
        <v>234</v>
      </c>
      <c r="M11" s="14">
        <v>6</v>
      </c>
      <c r="N11" s="14">
        <v>60</v>
      </c>
      <c r="P11" s="27"/>
      <c r="Q11" s="26"/>
      <c r="R11" s="26"/>
      <c r="S11" s="26"/>
      <c r="T11" s="26"/>
      <c r="U11" s="26"/>
      <c r="V11" s="28"/>
    </row>
    <row r="12" spans="2:22" x14ac:dyDescent="0.25">
      <c r="B12" s="33">
        <v>15</v>
      </c>
      <c r="C12" s="26"/>
      <c r="D12" s="33">
        <v>15</v>
      </c>
      <c r="F12" s="21">
        <v>31</v>
      </c>
      <c r="H12" s="14">
        <f>(B12+D12)/100</f>
        <v>0.3</v>
      </c>
      <c r="I12" s="14">
        <f>F12</f>
        <v>31</v>
      </c>
      <c r="J12" s="14">
        <f>I12*H12</f>
        <v>9.2999999999999989</v>
      </c>
      <c r="K12" s="14">
        <f>B12*D12/10000*F12</f>
        <v>0.69750000000000001</v>
      </c>
      <c r="L12" s="14" t="str">
        <f>IF(K12&gt;0,"",IF(H12+I12+J12=0,"","prüfen"))</f>
        <v/>
      </c>
      <c r="M12" s="14">
        <v>7</v>
      </c>
      <c r="N12" s="14">
        <v>70</v>
      </c>
      <c r="P12" s="27"/>
      <c r="Q12" s="26"/>
      <c r="R12" s="26"/>
      <c r="S12" s="26"/>
      <c r="T12" s="26"/>
      <c r="U12" s="26"/>
      <c r="V12" s="28"/>
    </row>
    <row r="13" spans="2:22" x14ac:dyDescent="0.25">
      <c r="M13" s="14">
        <v>8</v>
      </c>
      <c r="N13" s="14">
        <v>80</v>
      </c>
      <c r="P13" s="27"/>
      <c r="Q13" s="26"/>
      <c r="R13" s="26"/>
      <c r="S13" s="26"/>
      <c r="T13" s="26"/>
      <c r="U13" s="26"/>
      <c r="V13" s="28"/>
    </row>
    <row r="14" spans="2:22" x14ac:dyDescent="0.25">
      <c r="B14" s="26" t="s">
        <v>231</v>
      </c>
      <c r="C14" s="26"/>
      <c r="D14" s="26"/>
      <c r="M14" s="14">
        <v>9</v>
      </c>
      <c r="P14" s="27"/>
      <c r="Q14" s="26"/>
      <c r="R14" s="26"/>
      <c r="S14" s="26"/>
      <c r="T14" s="26"/>
      <c r="U14" s="26"/>
      <c r="V14" s="28"/>
    </row>
    <row r="15" spans="2:22" x14ac:dyDescent="0.25">
      <c r="B15" s="8" t="s">
        <v>2</v>
      </c>
      <c r="C15" s="8"/>
      <c r="D15" s="8" t="s">
        <v>3</v>
      </c>
      <c r="F15" s="14" t="s">
        <v>238</v>
      </c>
      <c r="M15" s="14">
        <v>10</v>
      </c>
      <c r="P15" s="27"/>
      <c r="Q15" s="26"/>
      <c r="R15" s="26"/>
      <c r="S15" s="26"/>
      <c r="T15" s="26"/>
      <c r="U15" s="26"/>
      <c r="V15" s="28"/>
    </row>
    <row r="16" spans="2:22" x14ac:dyDescent="0.25">
      <c r="B16" s="21">
        <v>10</v>
      </c>
      <c r="D16" s="21">
        <v>10</v>
      </c>
      <c r="F16" s="21">
        <v>31</v>
      </c>
      <c r="H16" s="14">
        <f>(B16+D16)/100</f>
        <v>0.2</v>
      </c>
      <c r="I16" s="14">
        <f>F16</f>
        <v>31</v>
      </c>
      <c r="J16" s="14">
        <f>I16*H16</f>
        <v>6.2</v>
      </c>
      <c r="K16" s="14">
        <f>B16*D16/10000*F16</f>
        <v>0.31</v>
      </c>
      <c r="L16" s="14" t="str">
        <f>IF(K16&gt;0,"",IF(H16+I16+J16=0,"","prüfen"))</f>
        <v/>
      </c>
      <c r="P16" s="27"/>
      <c r="Q16" s="26"/>
      <c r="R16" s="26"/>
      <c r="S16" s="26"/>
      <c r="T16" s="26"/>
      <c r="U16" s="26"/>
      <c r="V16" s="28"/>
    </row>
    <row r="17" spans="2:22" x14ac:dyDescent="0.25">
      <c r="P17" s="27"/>
      <c r="Q17" s="26"/>
      <c r="R17" s="26"/>
      <c r="S17" s="26"/>
      <c r="T17" s="26"/>
      <c r="U17" s="26"/>
      <c r="V17" s="28"/>
    </row>
    <row r="18" spans="2:22" x14ac:dyDescent="0.25">
      <c r="B18" s="26" t="s">
        <v>232</v>
      </c>
      <c r="C18" s="26"/>
      <c r="D18" s="26"/>
      <c r="P18" s="27"/>
      <c r="Q18" s="26"/>
      <c r="R18" s="26"/>
      <c r="S18" s="26"/>
      <c r="T18" s="26"/>
      <c r="U18" s="26"/>
      <c r="V18" s="28"/>
    </row>
    <row r="19" spans="2:22" x14ac:dyDescent="0.25">
      <c r="B19" s="8" t="s">
        <v>2</v>
      </c>
      <c r="C19" s="8"/>
      <c r="D19" s="8" t="s">
        <v>3</v>
      </c>
      <c r="F19" s="14" t="s">
        <v>238</v>
      </c>
      <c r="P19" s="27"/>
      <c r="Q19" s="26"/>
      <c r="R19" s="26"/>
      <c r="S19" s="26"/>
      <c r="T19" s="26"/>
      <c r="U19" s="26"/>
      <c r="V19" s="28"/>
    </row>
    <row r="20" spans="2:22" x14ac:dyDescent="0.25">
      <c r="B20" s="21"/>
      <c r="D20" s="21"/>
      <c r="F20" s="21"/>
      <c r="H20" s="14">
        <f>(B20+D20)/100</f>
        <v>0</v>
      </c>
      <c r="I20" s="14">
        <f>F20</f>
        <v>0</v>
      </c>
      <c r="J20" s="14">
        <f>I20*H20</f>
        <v>0</v>
      </c>
      <c r="K20" s="14">
        <f>B20*D20/10000*F20</f>
        <v>0</v>
      </c>
      <c r="L20" s="14" t="str">
        <f>IF(K20&gt;0,"",IF(H20+I20+J20=0,"","prüfen"))</f>
        <v/>
      </c>
      <c r="P20" s="27"/>
      <c r="Q20" s="26"/>
      <c r="R20" s="26"/>
      <c r="S20" s="26"/>
      <c r="T20" s="26"/>
      <c r="U20" s="26"/>
      <c r="V20" s="28"/>
    </row>
    <row r="21" spans="2:22" x14ac:dyDescent="0.25">
      <c r="P21" s="27"/>
      <c r="Q21" s="26"/>
      <c r="R21" s="26"/>
      <c r="S21" s="26"/>
      <c r="T21" s="26"/>
      <c r="U21" s="26"/>
      <c r="V21" s="28"/>
    </row>
    <row r="22" spans="2:22" x14ac:dyDescent="0.25">
      <c r="B22" s="26" t="s">
        <v>233</v>
      </c>
      <c r="C22" s="26"/>
      <c r="D22" s="26"/>
      <c r="P22" s="27"/>
      <c r="Q22" s="26"/>
      <c r="R22" s="26"/>
      <c r="S22" s="26"/>
      <c r="T22" s="26"/>
      <c r="U22" s="26"/>
      <c r="V22" s="28"/>
    </row>
    <row r="23" spans="2:22" x14ac:dyDescent="0.25">
      <c r="B23" s="8" t="s">
        <v>2</v>
      </c>
      <c r="C23" s="8"/>
      <c r="D23" s="8" t="s">
        <v>3</v>
      </c>
      <c r="F23" s="14" t="s">
        <v>238</v>
      </c>
      <c r="P23" s="27"/>
      <c r="Q23" s="26"/>
      <c r="R23" s="26"/>
      <c r="S23" s="26"/>
      <c r="T23" s="26"/>
      <c r="U23" s="26"/>
      <c r="V23" s="28"/>
    </row>
    <row r="24" spans="2:22" x14ac:dyDescent="0.25">
      <c r="B24" s="21"/>
      <c r="D24" s="21"/>
      <c r="F24" s="21"/>
      <c r="H24" s="14">
        <f>(B24+D24)/100</f>
        <v>0</v>
      </c>
      <c r="I24" s="14">
        <f>F24</f>
        <v>0</v>
      </c>
      <c r="J24" s="14">
        <f>I24*H24</f>
        <v>0</v>
      </c>
      <c r="K24" s="14">
        <f>B24*D24/10000*F24</f>
        <v>0</v>
      </c>
      <c r="L24" s="14" t="str">
        <f>IF(K24&gt;0,"",IF(H24+I24+J24=0,"","prüfen"))</f>
        <v/>
      </c>
      <c r="P24" s="27"/>
      <c r="Q24" s="26"/>
      <c r="R24" s="26"/>
      <c r="S24" s="26"/>
      <c r="T24" s="26"/>
      <c r="U24" s="26"/>
      <c r="V24" s="28"/>
    </row>
    <row r="25" spans="2:22" x14ac:dyDescent="0.25">
      <c r="P25" s="27"/>
      <c r="Q25" s="26"/>
      <c r="R25" s="26"/>
      <c r="S25" s="26"/>
      <c r="T25" s="26"/>
      <c r="U25" s="26"/>
      <c r="V25" s="28"/>
    </row>
    <row r="26" spans="2:22" x14ac:dyDescent="0.25">
      <c r="B26" s="8" t="s">
        <v>0</v>
      </c>
      <c r="C26" s="8"/>
      <c r="D26" s="8" t="s">
        <v>1</v>
      </c>
      <c r="F26" s="1"/>
      <c r="P26" s="27"/>
      <c r="Q26" s="26"/>
      <c r="R26" s="26"/>
      <c r="S26" s="26"/>
      <c r="T26" s="26"/>
      <c r="U26" s="26"/>
      <c r="V26" s="28"/>
    </row>
    <row r="27" spans="2:22" x14ac:dyDescent="0.25">
      <c r="B27" s="21">
        <v>5</v>
      </c>
      <c r="D27" s="21">
        <v>60</v>
      </c>
      <c r="F27" s="1"/>
      <c r="I27" s="14" t="s">
        <v>138</v>
      </c>
      <c r="J27" s="14">
        <f>SUM(J12:J26)</f>
        <v>15.5</v>
      </c>
      <c r="K27" s="14">
        <f>SUM(K12:K25)</f>
        <v>1.0075000000000001</v>
      </c>
      <c r="P27" s="27"/>
      <c r="Q27" s="26"/>
      <c r="R27" s="26"/>
      <c r="S27" s="26"/>
      <c r="T27" s="26"/>
      <c r="U27" s="26"/>
      <c r="V27" s="28"/>
    </row>
    <row r="28" spans="2:22" ht="13.5" customHeight="1" thickBot="1" x14ac:dyDescent="0.3">
      <c r="P28" s="29"/>
      <c r="Q28" s="30"/>
      <c r="R28" s="30"/>
      <c r="S28" s="30"/>
      <c r="T28" s="30"/>
      <c r="U28" s="30"/>
      <c r="V28" s="31"/>
    </row>
    <row r="29" spans="2:22" x14ac:dyDescent="0.25">
      <c r="B29" s="34" t="str">
        <f>IF(L12="prüfen","bitte alle blauen Felder bei Stein 1 mit Werten ausfüllen!",IF(L16="prüfen","bitte alle blauen Felder bei Stein 2 mit Werten ausfüllen!",IF(L20="prüfen","bitte alle blauen Felder bei Stein 3 mit Werten ausfüllen!",IF(L24="prüfen","bitte alle blauen Felder bei Stein 4 mit Werten ausfüllen!",""))))</f>
        <v/>
      </c>
      <c r="I29" s="14" t="s">
        <v>139</v>
      </c>
      <c r="J29" s="14">
        <f>J27*(B27/1000)*(D27/1000)*1600</f>
        <v>7.4399999999999995</v>
      </c>
    </row>
    <row r="30" spans="2:22" x14ac:dyDescent="0.25">
      <c r="B30" s="14" t="s">
        <v>244</v>
      </c>
      <c r="D30" s="54">
        <f>IFERROR(J29,"Bitte nur Zahlen eingeben")</f>
        <v>7.4399999999999995</v>
      </c>
      <c r="E30" s="55"/>
      <c r="P30" s="14" t="s">
        <v>240</v>
      </c>
    </row>
    <row r="31" spans="2:22" x14ac:dyDescent="0.25">
      <c r="B31" s="14" t="s">
        <v>236</v>
      </c>
      <c r="C31" s="32"/>
      <c r="D31" s="54">
        <f>IFERROR(D30/D32,"")</f>
        <v>7.3846153846153832</v>
      </c>
      <c r="E31" s="55"/>
      <c r="P31" s="14" t="s">
        <v>241</v>
      </c>
      <c r="Q31" s="14" t="s">
        <v>243</v>
      </c>
    </row>
    <row r="32" spans="2:22" x14ac:dyDescent="0.25">
      <c r="B32" s="14" t="s">
        <v>235</v>
      </c>
      <c r="D32" s="56">
        <f>IFERROR(K27,"Bitte nur Zahlen eingeben")</f>
        <v>1.0075000000000001</v>
      </c>
      <c r="E32" s="55"/>
      <c r="P32" s="14" t="s">
        <v>242</v>
      </c>
      <c r="Q32" s="14" t="s">
        <v>242</v>
      </c>
    </row>
    <row r="39" spans="7:7" x14ac:dyDescent="0.25">
      <c r="G39" s="14" t="s">
        <v>237</v>
      </c>
    </row>
  </sheetData>
  <sheetProtection algorithmName="SHA-512" hashValue="UTgKqmeSMSmWGkMdVsWrengoSX5ZkWvlYpGgxqHwyPaKzEsWGYAW2O9jWxhrh6Fbd5WmNLHdoQbavcC0B7GwzQ==" saltValue="LpyBe5v1InNEafpsKqk6zw==" spinCount="100000" sheet="1" objects="1" scenarios="1"/>
  <mergeCells count="3">
    <mergeCell ref="D30:E30"/>
    <mergeCell ref="D31:E31"/>
    <mergeCell ref="D32:E32"/>
  </mergeCells>
  <conditionalFormatting sqref="C31 D30">
    <cfRule type="cellIs" dxfId="2" priority="4" operator="equal">
      <formula>"bitte nur Zahlen eingeben"</formula>
    </cfRule>
  </conditionalFormatting>
  <conditionalFormatting sqref="D32:E32">
    <cfRule type="cellIs" dxfId="1" priority="2" operator="equal">
      <formula>"bitte nur Zahlen eingeben"</formula>
    </cfRule>
  </conditionalFormatting>
  <conditionalFormatting sqref="D31:E31">
    <cfRule type="cellIs" dxfId="0" priority="1" operator="equal">
      <formula>"Bitte nur Zahlen eingeben"</formula>
    </cfRule>
  </conditionalFormatting>
  <dataValidations count="2">
    <dataValidation type="list" allowBlank="1" showInputMessage="1" showErrorMessage="1" sqref="B27" xr:uid="{00000000-0002-0000-0200-000000000000}">
      <formula1>$M$8:$M$15</formula1>
    </dataValidation>
    <dataValidation type="list" allowBlank="1" showInputMessage="1" showErrorMessage="1" sqref="D27" xr:uid="{00000000-0002-0000-0200-000001000000}">
      <formula1>$N$8:$N$13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319"/>
  <sheetViews>
    <sheetView showGridLines="0" showRowColHeaders="0" workbookViewId="0">
      <selection activeCell="B8" sqref="B8:D8"/>
    </sheetView>
  </sheetViews>
  <sheetFormatPr baseColWidth="10" defaultRowHeight="15" x14ac:dyDescent="0.25"/>
  <cols>
    <col min="1" max="1" width="11.42578125" style="8"/>
    <col min="2" max="2" width="11.42578125" style="8" customWidth="1"/>
    <col min="3" max="3" width="11.42578125" style="8"/>
    <col min="4" max="4" width="16.5703125" style="8" customWidth="1"/>
    <col min="5" max="5" width="8" style="8" customWidth="1"/>
    <col min="6" max="12" width="11.42578125" style="8" hidden="1" customWidth="1"/>
    <col min="13" max="13" width="11.85546875" style="8" hidden="1" customWidth="1"/>
    <col min="14" max="14" width="39.5703125" style="8" hidden="1" customWidth="1"/>
    <col min="15" max="15" width="8" style="8" hidden="1" customWidth="1"/>
    <col min="16" max="16" width="11.42578125" style="8" hidden="1" customWidth="1"/>
    <col min="17" max="17" width="11.42578125" style="45" hidden="1" customWidth="1"/>
    <col min="18" max="18" width="11.42578125" style="8" hidden="1" customWidth="1"/>
    <col min="19" max="16384" width="11.42578125" style="8"/>
  </cols>
  <sheetData>
    <row r="1" spans="2:17" x14ac:dyDescent="0.25">
      <c r="N1" s="8" t="s">
        <v>312</v>
      </c>
      <c r="O1" s="8" t="s">
        <v>313</v>
      </c>
      <c r="P1" s="8" t="s">
        <v>139</v>
      </c>
      <c r="Q1" s="45" t="s">
        <v>314</v>
      </c>
    </row>
    <row r="2" spans="2:17" x14ac:dyDescent="0.25">
      <c r="M2" s="8">
        <v>2211320</v>
      </c>
      <c r="N2" s="57" t="s">
        <v>315</v>
      </c>
      <c r="O2" s="26">
        <v>2211320</v>
      </c>
      <c r="P2" s="8">
        <v>1600</v>
      </c>
      <c r="Q2" s="58">
        <v>20</v>
      </c>
    </row>
    <row r="3" spans="2:17" x14ac:dyDescent="0.25">
      <c r="M3" s="8">
        <v>2211424</v>
      </c>
      <c r="N3" s="57" t="s">
        <v>45</v>
      </c>
      <c r="O3" s="59">
        <v>2211424</v>
      </c>
      <c r="P3" s="8">
        <v>1600</v>
      </c>
      <c r="Q3" s="58">
        <v>25</v>
      </c>
    </row>
    <row r="4" spans="2:17" x14ac:dyDescent="0.25">
      <c r="M4" s="8">
        <v>2211324</v>
      </c>
      <c r="N4" s="57" t="s">
        <v>44</v>
      </c>
      <c r="O4" s="59">
        <v>2211324</v>
      </c>
      <c r="P4" s="8">
        <v>1600</v>
      </c>
      <c r="Q4" s="58">
        <v>25</v>
      </c>
    </row>
    <row r="5" spans="2:17" x14ac:dyDescent="0.25">
      <c r="M5" s="8">
        <v>2502324</v>
      </c>
      <c r="N5" s="57" t="s">
        <v>123</v>
      </c>
      <c r="O5" s="59">
        <v>2502324</v>
      </c>
      <c r="P5" s="8">
        <v>1600</v>
      </c>
      <c r="Q5" s="58">
        <v>25</v>
      </c>
    </row>
    <row r="6" spans="2:17" x14ac:dyDescent="0.25">
      <c r="F6" s="44"/>
      <c r="G6" s="44"/>
      <c r="H6" s="44"/>
      <c r="I6" s="44"/>
      <c r="M6" s="8">
        <v>2211124</v>
      </c>
      <c r="N6" s="57" t="s">
        <v>43</v>
      </c>
      <c r="O6" s="59">
        <v>2211124</v>
      </c>
      <c r="P6" s="8">
        <v>1600</v>
      </c>
      <c r="Q6" s="58">
        <v>25</v>
      </c>
    </row>
    <row r="7" spans="2:17" x14ac:dyDescent="0.25">
      <c r="B7" s="41" t="s">
        <v>127</v>
      </c>
      <c r="F7" s="44"/>
      <c r="G7" s="44"/>
      <c r="H7" s="44"/>
      <c r="I7" s="44"/>
      <c r="M7" s="8">
        <v>2211347</v>
      </c>
      <c r="N7" s="57" t="s">
        <v>249</v>
      </c>
      <c r="O7" s="59">
        <v>2211347</v>
      </c>
      <c r="P7" s="8">
        <v>1600</v>
      </c>
      <c r="Q7" s="58">
        <v>1000</v>
      </c>
    </row>
    <row r="8" spans="2:17" x14ac:dyDescent="0.25">
      <c r="B8" s="52" t="s">
        <v>315</v>
      </c>
      <c r="C8" s="52"/>
      <c r="D8" s="52"/>
      <c r="E8" s="42">
        <f>VLOOKUP(B8,N:O,2,FALSE)</f>
        <v>2211320</v>
      </c>
      <c r="F8" s="44">
        <f>VLOOKUP(B8,N:P,3,FALSE)</f>
        <v>1600</v>
      </c>
      <c r="G8" s="44" t="s">
        <v>40</v>
      </c>
      <c r="H8" s="44">
        <f>VLOOKUP(B8,N:Q,4,FALSE)</f>
        <v>20</v>
      </c>
      <c r="I8" s="44"/>
      <c r="M8" s="8">
        <v>2211435</v>
      </c>
      <c r="N8" s="57" t="s">
        <v>151</v>
      </c>
      <c r="O8" s="59">
        <v>2211435</v>
      </c>
      <c r="P8" s="8">
        <v>1600</v>
      </c>
      <c r="Q8" s="58">
        <v>1000</v>
      </c>
    </row>
    <row r="9" spans="2:17" x14ac:dyDescent="0.25">
      <c r="F9" s="44"/>
      <c r="G9" s="44"/>
      <c r="H9" s="44"/>
      <c r="I9" s="44"/>
      <c r="M9" s="8">
        <v>2211335</v>
      </c>
      <c r="N9" s="57" t="s">
        <v>152</v>
      </c>
      <c r="O9" s="59">
        <v>2211335</v>
      </c>
      <c r="P9" s="8">
        <v>1600</v>
      </c>
      <c r="Q9" s="58">
        <v>1000</v>
      </c>
    </row>
    <row r="10" spans="2:17" x14ac:dyDescent="0.25">
      <c r="B10" s="41" t="s">
        <v>129</v>
      </c>
      <c r="F10" s="44"/>
      <c r="G10" s="44"/>
      <c r="H10" s="44"/>
      <c r="I10" s="44"/>
      <c r="M10" s="8">
        <v>2502335</v>
      </c>
      <c r="N10" s="57" t="s">
        <v>153</v>
      </c>
      <c r="O10" s="59">
        <v>2502335</v>
      </c>
      <c r="P10" s="8">
        <v>1600</v>
      </c>
      <c r="Q10" s="58">
        <v>1000</v>
      </c>
    </row>
    <row r="11" spans="2:17" x14ac:dyDescent="0.25">
      <c r="B11" s="8" t="s">
        <v>38</v>
      </c>
      <c r="C11" s="43">
        <v>200</v>
      </c>
      <c r="D11" s="8" t="s">
        <v>39</v>
      </c>
      <c r="M11" s="8">
        <v>2437739</v>
      </c>
      <c r="N11" s="57" t="s">
        <v>250</v>
      </c>
      <c r="O11" s="59">
        <v>2437739</v>
      </c>
      <c r="P11" s="8">
        <v>1800</v>
      </c>
      <c r="Q11" s="58">
        <v>1000</v>
      </c>
    </row>
    <row r="12" spans="2:17" x14ac:dyDescent="0.25">
      <c r="B12" s="8" t="s">
        <v>128</v>
      </c>
      <c r="C12" s="43">
        <v>200</v>
      </c>
      <c r="D12" s="8" t="s">
        <v>39</v>
      </c>
      <c r="M12" s="8">
        <v>2231247</v>
      </c>
      <c r="N12" s="57" t="s">
        <v>18</v>
      </c>
      <c r="O12" s="59">
        <v>2231247</v>
      </c>
      <c r="P12" s="8">
        <v>1800</v>
      </c>
      <c r="Q12" s="58">
        <v>1000</v>
      </c>
    </row>
    <row r="13" spans="2:17" x14ac:dyDescent="0.25">
      <c r="B13" s="8" t="s">
        <v>130</v>
      </c>
      <c r="C13" s="43">
        <v>3</v>
      </c>
      <c r="D13" s="8" t="s">
        <v>39</v>
      </c>
      <c r="M13" s="8">
        <v>2211620</v>
      </c>
      <c r="N13" s="57" t="s">
        <v>316</v>
      </c>
      <c r="O13" s="59">
        <v>2211620</v>
      </c>
      <c r="P13" s="8">
        <v>1600</v>
      </c>
      <c r="Q13" s="58">
        <v>20</v>
      </c>
    </row>
    <row r="14" spans="2:17" x14ac:dyDescent="0.25">
      <c r="M14" s="8">
        <v>2211524</v>
      </c>
      <c r="N14" s="57" t="s">
        <v>46</v>
      </c>
      <c r="O14" s="59">
        <v>2211524</v>
      </c>
      <c r="P14" s="8">
        <v>1600</v>
      </c>
      <c r="Q14" s="58">
        <v>25</v>
      </c>
    </row>
    <row r="15" spans="2:17" x14ac:dyDescent="0.25">
      <c r="B15" s="8" t="s">
        <v>131</v>
      </c>
      <c r="D15" s="11">
        <f>((C11*C12*C13)/1000000)*F8</f>
        <v>192</v>
      </c>
      <c r="E15" s="8" t="s">
        <v>16</v>
      </c>
      <c r="M15" s="8">
        <v>2211624</v>
      </c>
      <c r="N15" s="57" t="s">
        <v>47</v>
      </c>
      <c r="O15" s="59">
        <v>2211624</v>
      </c>
      <c r="P15" s="8">
        <v>1600</v>
      </c>
      <c r="Q15" s="58">
        <v>25</v>
      </c>
    </row>
    <row r="16" spans="2:17" x14ac:dyDescent="0.25">
      <c r="M16" s="8">
        <v>2212324</v>
      </c>
      <c r="N16" s="57" t="s">
        <v>51</v>
      </c>
      <c r="O16" s="59">
        <v>2212324</v>
      </c>
      <c r="P16" s="8">
        <v>1600</v>
      </c>
      <c r="Q16" s="58">
        <v>25</v>
      </c>
    </row>
    <row r="17" spans="2:17" x14ac:dyDescent="0.25">
      <c r="B17" s="8" t="s">
        <v>41</v>
      </c>
      <c r="D17" s="8">
        <f>ROUNDUP(D15/H8,0)</f>
        <v>10</v>
      </c>
      <c r="E17" s="8" t="s">
        <v>226</v>
      </c>
      <c r="M17" s="8">
        <v>2211724</v>
      </c>
      <c r="N17" s="57" t="s">
        <v>48</v>
      </c>
      <c r="O17" s="59">
        <v>2211724</v>
      </c>
      <c r="P17" s="8">
        <v>1600</v>
      </c>
      <c r="Q17" s="58">
        <v>25</v>
      </c>
    </row>
    <row r="18" spans="2:17" x14ac:dyDescent="0.25">
      <c r="M18" s="8">
        <v>2211547</v>
      </c>
      <c r="N18" s="57" t="s">
        <v>251</v>
      </c>
      <c r="O18" s="59">
        <v>2211547</v>
      </c>
      <c r="P18" s="8">
        <v>1600</v>
      </c>
      <c r="Q18" s="58">
        <v>1000</v>
      </c>
    </row>
    <row r="19" spans="2:17" x14ac:dyDescent="0.25">
      <c r="M19" s="8">
        <v>2211647</v>
      </c>
      <c r="N19" s="57" t="s">
        <v>154</v>
      </c>
      <c r="O19" s="59">
        <v>2211647</v>
      </c>
      <c r="P19" s="8">
        <v>1600</v>
      </c>
      <c r="Q19" s="58">
        <v>1000</v>
      </c>
    </row>
    <row r="20" spans="2:17" x14ac:dyDescent="0.25">
      <c r="B20" s="44" t="str">
        <f>IF(D17=0,"bitte alle blauen Felder mit Werten ausfüllen!","")</f>
        <v/>
      </c>
      <c r="M20" s="8">
        <v>2212347</v>
      </c>
      <c r="N20" s="57" t="s">
        <v>252</v>
      </c>
      <c r="O20" s="59">
        <v>2212347</v>
      </c>
      <c r="P20" s="8">
        <v>1600</v>
      </c>
      <c r="Q20" s="58">
        <v>1000</v>
      </c>
    </row>
    <row r="21" spans="2:17" x14ac:dyDescent="0.25">
      <c r="M21" s="8">
        <v>2211747</v>
      </c>
      <c r="N21" s="57" t="s">
        <v>155</v>
      </c>
      <c r="O21" s="59">
        <v>2211747</v>
      </c>
      <c r="P21" s="8">
        <v>1600</v>
      </c>
      <c r="Q21" s="58">
        <v>1000</v>
      </c>
    </row>
    <row r="22" spans="2:17" x14ac:dyDescent="0.25">
      <c r="M22" s="8">
        <v>2222347</v>
      </c>
      <c r="N22" s="57" t="s">
        <v>26</v>
      </c>
      <c r="O22" s="59">
        <v>2222347</v>
      </c>
      <c r="P22" s="8">
        <v>1800</v>
      </c>
      <c r="Q22" s="58">
        <v>1000</v>
      </c>
    </row>
    <row r="23" spans="2:17" x14ac:dyDescent="0.25">
      <c r="M23" s="8">
        <v>2214747</v>
      </c>
      <c r="N23" s="57" t="s">
        <v>27</v>
      </c>
      <c r="O23" s="59">
        <v>2214747</v>
      </c>
      <c r="P23" s="8">
        <v>1800</v>
      </c>
      <c r="Q23" s="58">
        <v>1000</v>
      </c>
    </row>
    <row r="24" spans="2:17" x14ac:dyDescent="0.25">
      <c r="M24" s="8">
        <v>2211535</v>
      </c>
      <c r="N24" s="57" t="s">
        <v>156</v>
      </c>
      <c r="O24" s="59">
        <v>2211535</v>
      </c>
      <c r="P24" s="8">
        <v>1600</v>
      </c>
      <c r="Q24" s="58">
        <v>1000</v>
      </c>
    </row>
    <row r="25" spans="2:17" x14ac:dyDescent="0.25">
      <c r="M25" s="8">
        <v>2211635</v>
      </c>
      <c r="N25" s="57" t="s">
        <v>157</v>
      </c>
      <c r="O25" s="59">
        <v>2211635</v>
      </c>
      <c r="P25" s="8">
        <v>1600</v>
      </c>
      <c r="Q25" s="58">
        <v>1000</v>
      </c>
    </row>
    <row r="26" spans="2:17" x14ac:dyDescent="0.25">
      <c r="M26" s="8">
        <v>2212335</v>
      </c>
      <c r="N26" s="57" t="s">
        <v>158</v>
      </c>
      <c r="O26" s="59">
        <v>2212335</v>
      </c>
      <c r="P26" s="8">
        <v>1600</v>
      </c>
      <c r="Q26" s="58">
        <v>1000</v>
      </c>
    </row>
    <row r="27" spans="2:17" x14ac:dyDescent="0.25">
      <c r="M27" s="8">
        <v>2211735</v>
      </c>
      <c r="N27" s="57" t="s">
        <v>159</v>
      </c>
      <c r="O27" s="59">
        <v>2211735</v>
      </c>
      <c r="P27" s="8">
        <v>1600</v>
      </c>
      <c r="Q27" s="58">
        <v>1000</v>
      </c>
    </row>
    <row r="28" spans="2:17" x14ac:dyDescent="0.25">
      <c r="M28" s="8">
        <v>2320124</v>
      </c>
      <c r="N28" s="57" t="s">
        <v>253</v>
      </c>
      <c r="O28" s="59">
        <v>2320124</v>
      </c>
      <c r="P28" s="8">
        <v>1600</v>
      </c>
      <c r="Q28" s="58">
        <v>25</v>
      </c>
    </row>
    <row r="29" spans="2:17" x14ac:dyDescent="0.25">
      <c r="M29" s="8">
        <v>2320224</v>
      </c>
      <c r="N29" s="57" t="s">
        <v>254</v>
      </c>
      <c r="O29" s="59">
        <v>2320224</v>
      </c>
      <c r="P29" s="8">
        <v>1600</v>
      </c>
      <c r="Q29" s="58">
        <v>25</v>
      </c>
    </row>
    <row r="30" spans="2:17" x14ac:dyDescent="0.25">
      <c r="M30" s="8">
        <v>2320147</v>
      </c>
      <c r="N30" s="57" t="s">
        <v>255</v>
      </c>
      <c r="O30" s="59">
        <v>2320147</v>
      </c>
      <c r="P30" s="8">
        <v>1600</v>
      </c>
      <c r="Q30" s="58">
        <v>1000</v>
      </c>
    </row>
    <row r="31" spans="2:17" x14ac:dyDescent="0.25">
      <c r="M31" s="8">
        <v>2320247</v>
      </c>
      <c r="N31" s="57" t="s">
        <v>256</v>
      </c>
      <c r="O31" s="59">
        <v>2320247</v>
      </c>
      <c r="P31" s="8">
        <v>1800</v>
      </c>
      <c r="Q31" s="58">
        <v>1000</v>
      </c>
    </row>
    <row r="32" spans="2:17" x14ac:dyDescent="0.25">
      <c r="M32" s="8">
        <v>2315420</v>
      </c>
      <c r="N32" s="57" t="s">
        <v>317</v>
      </c>
      <c r="O32" s="59">
        <v>2315420</v>
      </c>
      <c r="P32" s="8">
        <v>1600</v>
      </c>
      <c r="Q32" s="58">
        <v>20</v>
      </c>
    </row>
    <row r="33" spans="13:17" x14ac:dyDescent="0.25">
      <c r="M33" s="8">
        <v>2415120</v>
      </c>
      <c r="N33" s="57" t="s">
        <v>318</v>
      </c>
      <c r="O33" s="59">
        <v>2415120</v>
      </c>
      <c r="P33" s="8">
        <v>1800</v>
      </c>
      <c r="Q33" s="58">
        <v>20</v>
      </c>
    </row>
    <row r="34" spans="13:17" x14ac:dyDescent="0.25">
      <c r="M34" s="8">
        <v>2414739</v>
      </c>
      <c r="N34" s="57" t="s">
        <v>257</v>
      </c>
      <c r="O34" s="59">
        <v>2414739</v>
      </c>
      <c r="P34" s="8">
        <v>1800</v>
      </c>
      <c r="Q34" s="58">
        <v>1000</v>
      </c>
    </row>
    <row r="35" spans="13:17" x14ac:dyDescent="0.25">
      <c r="M35" s="8">
        <v>2415139</v>
      </c>
      <c r="N35" s="57" t="s">
        <v>258</v>
      </c>
      <c r="O35" s="59">
        <v>2415139</v>
      </c>
      <c r="P35" s="8">
        <v>1800</v>
      </c>
      <c r="Q35" s="58">
        <v>1000</v>
      </c>
    </row>
    <row r="36" spans="13:17" x14ac:dyDescent="0.25">
      <c r="M36" s="8">
        <v>2415339</v>
      </c>
      <c r="N36" s="57" t="s">
        <v>259</v>
      </c>
      <c r="O36" s="59">
        <v>2415339</v>
      </c>
      <c r="P36" s="8">
        <v>1800</v>
      </c>
      <c r="Q36" s="58">
        <v>1000</v>
      </c>
    </row>
    <row r="37" spans="13:17" x14ac:dyDescent="0.25">
      <c r="M37" s="8">
        <v>2420324</v>
      </c>
      <c r="N37" s="57" t="s">
        <v>112</v>
      </c>
      <c r="O37" s="59">
        <v>2420324</v>
      </c>
      <c r="P37" s="8">
        <v>1800</v>
      </c>
      <c r="Q37" s="58">
        <v>25</v>
      </c>
    </row>
    <row r="38" spans="13:17" x14ac:dyDescent="0.25">
      <c r="M38" s="8">
        <v>2221524</v>
      </c>
      <c r="N38" s="57" t="s">
        <v>72</v>
      </c>
      <c r="O38" s="59">
        <v>2221524</v>
      </c>
      <c r="P38" s="8">
        <v>1800</v>
      </c>
      <c r="Q38" s="58">
        <v>25</v>
      </c>
    </row>
    <row r="39" spans="13:17" x14ac:dyDescent="0.25">
      <c r="M39" s="8">
        <v>2420347</v>
      </c>
      <c r="N39" s="57" t="s">
        <v>29</v>
      </c>
      <c r="O39" s="59">
        <v>2420347</v>
      </c>
      <c r="P39" s="8">
        <v>1800</v>
      </c>
      <c r="Q39" s="58">
        <v>1000</v>
      </c>
    </row>
    <row r="40" spans="13:17" x14ac:dyDescent="0.25">
      <c r="M40" s="8">
        <v>2420447</v>
      </c>
      <c r="N40" s="57" t="s">
        <v>28</v>
      </c>
      <c r="O40" s="59">
        <v>2420447</v>
      </c>
      <c r="P40" s="8">
        <v>1800</v>
      </c>
      <c r="Q40" s="58">
        <v>1000</v>
      </c>
    </row>
    <row r="41" spans="13:17" x14ac:dyDescent="0.25">
      <c r="M41" s="8">
        <v>2420747</v>
      </c>
      <c r="N41" s="57" t="s">
        <v>319</v>
      </c>
      <c r="O41" s="59">
        <v>2420747</v>
      </c>
      <c r="P41" s="8">
        <v>1800</v>
      </c>
      <c r="Q41" s="58">
        <v>1000</v>
      </c>
    </row>
    <row r="42" spans="13:17" x14ac:dyDescent="0.25">
      <c r="M42" s="8">
        <v>2241247</v>
      </c>
      <c r="N42" s="57" t="s">
        <v>30</v>
      </c>
      <c r="O42" s="26">
        <v>2241247</v>
      </c>
      <c r="P42" s="8">
        <v>1800</v>
      </c>
      <c r="Q42" s="58">
        <v>1000</v>
      </c>
    </row>
    <row r="43" spans="13:17" x14ac:dyDescent="0.25">
      <c r="M43" s="8">
        <v>2231547</v>
      </c>
      <c r="N43" s="57" t="s">
        <v>32</v>
      </c>
      <c r="O43" s="26">
        <v>2231547</v>
      </c>
      <c r="P43" s="8">
        <v>1800</v>
      </c>
      <c r="Q43" s="58">
        <v>1000</v>
      </c>
    </row>
    <row r="44" spans="13:17" x14ac:dyDescent="0.25">
      <c r="M44" s="8">
        <v>2221547</v>
      </c>
      <c r="N44" s="57" t="s">
        <v>31</v>
      </c>
      <c r="O44" s="26">
        <v>2221547</v>
      </c>
      <c r="P44" s="8">
        <v>1800</v>
      </c>
      <c r="Q44" s="58">
        <v>1000</v>
      </c>
    </row>
    <row r="45" spans="13:17" x14ac:dyDescent="0.25">
      <c r="M45" s="8">
        <v>2415939</v>
      </c>
      <c r="N45" s="57" t="s">
        <v>260</v>
      </c>
      <c r="O45" s="26">
        <v>2415939</v>
      </c>
      <c r="P45" s="8">
        <v>1800</v>
      </c>
      <c r="Q45" s="58">
        <v>1000</v>
      </c>
    </row>
    <row r="46" spans="13:17" x14ac:dyDescent="0.25">
      <c r="M46" s="8">
        <v>2310120</v>
      </c>
      <c r="N46" s="57" t="s">
        <v>320</v>
      </c>
      <c r="O46" s="26">
        <v>2310120</v>
      </c>
      <c r="P46" s="8">
        <v>1600</v>
      </c>
      <c r="Q46" s="58">
        <v>20</v>
      </c>
    </row>
    <row r="47" spans="13:17" x14ac:dyDescent="0.25">
      <c r="M47" s="8">
        <v>2310220</v>
      </c>
      <c r="N47" s="57" t="s">
        <v>321</v>
      </c>
      <c r="O47" s="26">
        <v>2310220</v>
      </c>
      <c r="P47" s="8">
        <v>1600</v>
      </c>
      <c r="Q47" s="58">
        <v>20</v>
      </c>
    </row>
    <row r="48" spans="13:17" x14ac:dyDescent="0.25">
      <c r="M48" s="8">
        <v>2310320</v>
      </c>
      <c r="N48" s="57" t="s">
        <v>322</v>
      </c>
      <c r="O48" s="26">
        <v>2310320</v>
      </c>
      <c r="P48" s="8">
        <v>1600</v>
      </c>
      <c r="Q48" s="58">
        <v>20</v>
      </c>
    </row>
    <row r="49" spans="13:17" x14ac:dyDescent="0.25">
      <c r="M49" s="8">
        <v>2310420</v>
      </c>
      <c r="N49" s="57" t="s">
        <v>323</v>
      </c>
      <c r="O49" s="26">
        <v>2310420</v>
      </c>
      <c r="P49" s="8">
        <v>1600</v>
      </c>
      <c r="Q49" s="58">
        <v>20</v>
      </c>
    </row>
    <row r="50" spans="13:17" x14ac:dyDescent="0.25">
      <c r="M50" s="8">
        <v>2310124</v>
      </c>
      <c r="N50" s="57" t="s">
        <v>77</v>
      </c>
      <c r="O50" s="26">
        <v>2310124</v>
      </c>
      <c r="P50" s="8">
        <v>1600</v>
      </c>
      <c r="Q50" s="58">
        <v>25</v>
      </c>
    </row>
    <row r="51" spans="13:17" x14ac:dyDescent="0.25">
      <c r="M51" s="8">
        <v>2310224</v>
      </c>
      <c r="N51" s="57" t="s">
        <v>78</v>
      </c>
      <c r="O51" s="26">
        <v>2310224</v>
      </c>
      <c r="P51" s="8">
        <v>1600</v>
      </c>
      <c r="Q51" s="58">
        <v>25</v>
      </c>
    </row>
    <row r="52" spans="13:17" x14ac:dyDescent="0.25">
      <c r="M52" s="8">
        <v>2310324</v>
      </c>
      <c r="N52" s="57" t="s">
        <v>79</v>
      </c>
      <c r="O52" s="26">
        <v>2310324</v>
      </c>
      <c r="P52" s="8">
        <v>1600</v>
      </c>
      <c r="Q52" s="58">
        <v>25</v>
      </c>
    </row>
    <row r="53" spans="13:17" x14ac:dyDescent="0.25">
      <c r="M53" s="8">
        <v>2310424</v>
      </c>
      <c r="N53" s="57" t="s">
        <v>80</v>
      </c>
      <c r="O53" s="26">
        <v>2310424</v>
      </c>
      <c r="P53" s="8">
        <v>1800</v>
      </c>
      <c r="Q53" s="58">
        <v>25</v>
      </c>
    </row>
    <row r="54" spans="13:17" x14ac:dyDescent="0.25">
      <c r="M54" s="8">
        <v>2410124</v>
      </c>
      <c r="N54" s="57" t="s">
        <v>108</v>
      </c>
      <c r="O54" s="26">
        <v>2410124</v>
      </c>
      <c r="P54" s="8">
        <v>1800</v>
      </c>
      <c r="Q54" s="58">
        <v>25</v>
      </c>
    </row>
    <row r="55" spans="13:17" x14ac:dyDescent="0.25">
      <c r="M55" s="8">
        <v>2314747</v>
      </c>
      <c r="N55" s="57" t="s">
        <v>22</v>
      </c>
      <c r="O55" s="26">
        <v>2314747</v>
      </c>
      <c r="P55" s="8">
        <v>1800</v>
      </c>
      <c r="Q55" s="58">
        <v>1000</v>
      </c>
    </row>
    <row r="56" spans="13:17" x14ac:dyDescent="0.25">
      <c r="M56" s="8">
        <v>2314847</v>
      </c>
      <c r="N56" s="57" t="s">
        <v>23</v>
      </c>
      <c r="O56" s="26">
        <v>2314847</v>
      </c>
      <c r="P56" s="8">
        <v>1800</v>
      </c>
      <c r="Q56" s="58">
        <v>1000</v>
      </c>
    </row>
    <row r="57" spans="13:17" x14ac:dyDescent="0.25">
      <c r="M57" s="8">
        <v>2310135</v>
      </c>
      <c r="N57" s="57" t="s">
        <v>160</v>
      </c>
      <c r="O57" s="26">
        <v>2310135</v>
      </c>
      <c r="P57" s="8">
        <v>1800</v>
      </c>
      <c r="Q57" s="58">
        <v>1000</v>
      </c>
    </row>
    <row r="58" spans="13:17" x14ac:dyDescent="0.25">
      <c r="M58" s="8">
        <v>2310235</v>
      </c>
      <c r="N58" s="57" t="s">
        <v>161</v>
      </c>
      <c r="O58" s="26">
        <v>2310235</v>
      </c>
      <c r="P58" s="8">
        <v>1600</v>
      </c>
      <c r="Q58" s="58">
        <v>1000</v>
      </c>
    </row>
    <row r="59" spans="13:17" x14ac:dyDescent="0.25">
      <c r="M59" s="8">
        <v>2310335</v>
      </c>
      <c r="N59" s="57" t="s">
        <v>162</v>
      </c>
      <c r="O59" s="26">
        <v>2310335</v>
      </c>
      <c r="P59" s="8">
        <v>1600</v>
      </c>
      <c r="Q59" s="58">
        <v>1000</v>
      </c>
    </row>
    <row r="60" spans="13:17" x14ac:dyDescent="0.25">
      <c r="M60" s="8">
        <v>2310435</v>
      </c>
      <c r="N60" s="57" t="s">
        <v>163</v>
      </c>
      <c r="O60" s="26">
        <v>2310435</v>
      </c>
      <c r="P60" s="8">
        <v>1800</v>
      </c>
      <c r="Q60" s="58">
        <v>1000</v>
      </c>
    </row>
    <row r="61" spans="13:17" x14ac:dyDescent="0.25">
      <c r="M61" s="8">
        <v>2410239</v>
      </c>
      <c r="N61" s="57" t="s">
        <v>261</v>
      </c>
      <c r="O61" s="26">
        <v>2410239</v>
      </c>
      <c r="P61" s="8">
        <v>1800</v>
      </c>
      <c r="Q61" s="58">
        <v>1000</v>
      </c>
    </row>
    <row r="62" spans="13:17" x14ac:dyDescent="0.25">
      <c r="M62" s="8">
        <v>2210920</v>
      </c>
      <c r="N62" s="57" t="s">
        <v>324</v>
      </c>
      <c r="O62" s="26">
        <v>2210920</v>
      </c>
      <c r="P62" s="8">
        <v>1600</v>
      </c>
      <c r="Q62" s="58">
        <v>20</v>
      </c>
    </row>
    <row r="63" spans="13:17" x14ac:dyDescent="0.25">
      <c r="M63" s="8">
        <v>2210924</v>
      </c>
      <c r="N63" s="57" t="s">
        <v>42</v>
      </c>
      <c r="O63" s="26">
        <v>2210924</v>
      </c>
      <c r="P63" s="8">
        <v>1600</v>
      </c>
      <c r="Q63" s="58">
        <v>25</v>
      </c>
    </row>
    <row r="64" spans="13:17" x14ac:dyDescent="0.25">
      <c r="M64" s="8">
        <v>2210935</v>
      </c>
      <c r="N64" s="57" t="s">
        <v>164</v>
      </c>
      <c r="O64" s="26">
        <v>2210935</v>
      </c>
      <c r="P64" s="8">
        <v>1600</v>
      </c>
      <c r="Q64" s="58">
        <v>1000</v>
      </c>
    </row>
    <row r="65" spans="13:17" x14ac:dyDescent="0.25">
      <c r="M65" s="8">
        <v>2220324</v>
      </c>
      <c r="N65" s="57" t="s">
        <v>70</v>
      </c>
      <c r="O65" s="26">
        <v>2220324</v>
      </c>
      <c r="P65" s="8">
        <v>1600</v>
      </c>
      <c r="Q65" s="58">
        <v>25</v>
      </c>
    </row>
    <row r="66" spans="13:17" x14ac:dyDescent="0.25">
      <c r="M66" s="8">
        <v>2220347</v>
      </c>
      <c r="N66" s="57" t="s">
        <v>165</v>
      </c>
      <c r="O66" s="26">
        <v>2220347</v>
      </c>
      <c r="P66" s="8">
        <v>1600</v>
      </c>
      <c r="Q66" s="58">
        <v>1000</v>
      </c>
    </row>
    <row r="67" spans="13:17" x14ac:dyDescent="0.25">
      <c r="M67" s="8">
        <v>2220335</v>
      </c>
      <c r="N67" s="57" t="s">
        <v>166</v>
      </c>
      <c r="O67" s="26">
        <v>2220335</v>
      </c>
      <c r="P67" s="8">
        <v>1600</v>
      </c>
      <c r="Q67" s="58">
        <v>1000</v>
      </c>
    </row>
    <row r="68" spans="13:17" x14ac:dyDescent="0.25">
      <c r="M68" s="8">
        <v>2315124</v>
      </c>
      <c r="N68" s="57" t="s">
        <v>306</v>
      </c>
      <c r="O68" s="26">
        <v>2315124</v>
      </c>
      <c r="P68" s="8">
        <v>1600</v>
      </c>
      <c r="Q68" s="58">
        <v>25</v>
      </c>
    </row>
    <row r="69" spans="13:17" x14ac:dyDescent="0.25">
      <c r="M69" s="8">
        <v>2316124</v>
      </c>
      <c r="N69" s="57" t="s">
        <v>105</v>
      </c>
      <c r="O69" s="26">
        <v>2316124</v>
      </c>
      <c r="P69" s="8">
        <v>1600</v>
      </c>
      <c r="Q69" s="58">
        <v>25</v>
      </c>
    </row>
    <row r="70" spans="13:17" x14ac:dyDescent="0.25">
      <c r="M70" s="8">
        <v>2315624</v>
      </c>
      <c r="N70" s="57" t="s">
        <v>100</v>
      </c>
      <c r="O70" s="26">
        <v>2315624</v>
      </c>
      <c r="P70" s="8">
        <v>1800</v>
      </c>
      <c r="Q70" s="58">
        <v>25</v>
      </c>
    </row>
    <row r="71" spans="13:17" x14ac:dyDescent="0.25">
      <c r="M71" s="8">
        <v>2315924</v>
      </c>
      <c r="N71" s="57" t="s">
        <v>103</v>
      </c>
      <c r="O71" s="26">
        <v>2315924</v>
      </c>
      <c r="P71" s="8">
        <v>1600</v>
      </c>
      <c r="Q71" s="58">
        <v>25</v>
      </c>
    </row>
    <row r="72" spans="13:17" x14ac:dyDescent="0.25">
      <c r="M72" s="8">
        <v>2316024</v>
      </c>
      <c r="N72" s="57" t="s">
        <v>104</v>
      </c>
      <c r="O72" s="26">
        <v>2316024</v>
      </c>
      <c r="P72" s="8">
        <v>1800</v>
      </c>
      <c r="Q72" s="58">
        <v>25</v>
      </c>
    </row>
    <row r="73" spans="13:17" x14ac:dyDescent="0.25">
      <c r="M73" s="8">
        <v>2315147</v>
      </c>
      <c r="N73" s="57" t="s">
        <v>167</v>
      </c>
      <c r="O73" s="26">
        <v>2315147</v>
      </c>
      <c r="P73" s="8">
        <v>1600</v>
      </c>
      <c r="Q73" s="58">
        <v>1000</v>
      </c>
    </row>
    <row r="74" spans="13:17" x14ac:dyDescent="0.25">
      <c r="M74" s="8">
        <v>2316147</v>
      </c>
      <c r="N74" s="57" t="s">
        <v>168</v>
      </c>
      <c r="O74" s="26">
        <v>2316147</v>
      </c>
      <c r="P74" s="8">
        <v>1800</v>
      </c>
      <c r="Q74" s="58">
        <v>1000</v>
      </c>
    </row>
    <row r="75" spans="13:17" x14ac:dyDescent="0.25">
      <c r="M75" s="8">
        <v>2315135</v>
      </c>
      <c r="N75" s="57" t="s">
        <v>169</v>
      </c>
      <c r="O75" s="26">
        <v>2315135</v>
      </c>
      <c r="P75" s="8">
        <v>1600</v>
      </c>
      <c r="Q75" s="58">
        <v>1000</v>
      </c>
    </row>
    <row r="76" spans="13:17" x14ac:dyDescent="0.25">
      <c r="M76" s="8">
        <v>2316135</v>
      </c>
      <c r="N76" s="57" t="s">
        <v>170</v>
      </c>
      <c r="O76" s="26">
        <v>2316135</v>
      </c>
      <c r="P76" s="8">
        <v>1800</v>
      </c>
      <c r="Q76" s="58">
        <v>1000</v>
      </c>
    </row>
    <row r="77" spans="13:17" x14ac:dyDescent="0.25">
      <c r="M77" s="8">
        <v>2315635</v>
      </c>
      <c r="N77" s="57" t="s">
        <v>171</v>
      </c>
      <c r="O77" s="26">
        <v>2315635</v>
      </c>
      <c r="P77" s="8">
        <v>1800</v>
      </c>
      <c r="Q77" s="58">
        <v>1000</v>
      </c>
    </row>
    <row r="78" spans="13:17" x14ac:dyDescent="0.25">
      <c r="M78" s="8">
        <v>2315935</v>
      </c>
      <c r="N78" s="57" t="s">
        <v>172</v>
      </c>
      <c r="O78" s="26">
        <v>2315935</v>
      </c>
      <c r="P78" s="8">
        <v>1600</v>
      </c>
      <c r="Q78" s="58">
        <v>1000</v>
      </c>
    </row>
    <row r="79" spans="13:17" x14ac:dyDescent="0.25">
      <c r="M79" s="8">
        <v>2316035</v>
      </c>
      <c r="N79" s="57" t="s">
        <v>173</v>
      </c>
      <c r="O79" s="26">
        <v>2316035</v>
      </c>
      <c r="P79" s="8">
        <v>1800</v>
      </c>
      <c r="Q79" s="58">
        <v>1000</v>
      </c>
    </row>
    <row r="80" spans="13:17" x14ac:dyDescent="0.25">
      <c r="M80" s="8">
        <v>2314924</v>
      </c>
      <c r="N80" s="57" t="s">
        <v>98</v>
      </c>
      <c r="O80" s="26">
        <v>2314924</v>
      </c>
      <c r="P80" s="8">
        <v>1600</v>
      </c>
      <c r="Q80" s="58">
        <v>25</v>
      </c>
    </row>
    <row r="81" spans="13:17" x14ac:dyDescent="0.25">
      <c r="M81" s="8">
        <v>2316824</v>
      </c>
      <c r="N81" s="57" t="s">
        <v>325</v>
      </c>
      <c r="O81" s="26">
        <v>2316824</v>
      </c>
      <c r="P81" s="8">
        <v>1600</v>
      </c>
      <c r="Q81" s="58">
        <v>25</v>
      </c>
    </row>
    <row r="82" spans="13:17" x14ac:dyDescent="0.25">
      <c r="M82" s="8">
        <v>2314935</v>
      </c>
      <c r="N82" s="57" t="s">
        <v>174</v>
      </c>
      <c r="O82" s="26">
        <v>2314935</v>
      </c>
      <c r="P82" s="8">
        <v>1600</v>
      </c>
      <c r="Q82" s="58">
        <v>1000</v>
      </c>
    </row>
    <row r="83" spans="13:17" x14ac:dyDescent="0.25">
      <c r="M83" s="8">
        <v>2316835</v>
      </c>
      <c r="N83" s="57" t="s">
        <v>326</v>
      </c>
      <c r="O83" s="26">
        <v>2316835</v>
      </c>
      <c r="P83" s="8">
        <v>1600</v>
      </c>
      <c r="Q83" s="58">
        <v>1000</v>
      </c>
    </row>
    <row r="84" spans="13:17" x14ac:dyDescent="0.25">
      <c r="M84" s="8">
        <v>2220924</v>
      </c>
      <c r="N84" s="57" t="s">
        <v>262</v>
      </c>
      <c r="O84" s="26">
        <v>2220924</v>
      </c>
      <c r="P84" s="8">
        <v>1600</v>
      </c>
      <c r="Q84" s="58">
        <v>25</v>
      </c>
    </row>
    <row r="85" spans="13:17" x14ac:dyDescent="0.25">
      <c r="M85" s="8">
        <v>2203220</v>
      </c>
      <c r="N85" s="57" t="s">
        <v>327</v>
      </c>
      <c r="O85" s="26">
        <v>2203220</v>
      </c>
      <c r="P85" s="8">
        <v>1600</v>
      </c>
      <c r="Q85" s="58">
        <v>20</v>
      </c>
    </row>
    <row r="86" spans="13:17" x14ac:dyDescent="0.25">
      <c r="M86" s="8">
        <v>2310524</v>
      </c>
      <c r="N86" s="57" t="s">
        <v>81</v>
      </c>
      <c r="O86" s="26">
        <v>2310524</v>
      </c>
      <c r="P86" s="8">
        <v>1600</v>
      </c>
      <c r="Q86" s="58">
        <v>25</v>
      </c>
    </row>
    <row r="87" spans="13:17" x14ac:dyDescent="0.25">
      <c r="M87" s="8">
        <v>2314524</v>
      </c>
      <c r="N87" s="57" t="s">
        <v>97</v>
      </c>
      <c r="O87" s="26">
        <v>2314524</v>
      </c>
      <c r="P87" s="8">
        <v>1600</v>
      </c>
      <c r="Q87" s="58">
        <v>25</v>
      </c>
    </row>
    <row r="88" spans="13:17" x14ac:dyDescent="0.25">
      <c r="M88" s="8">
        <v>2310547</v>
      </c>
      <c r="N88" s="57" t="s">
        <v>175</v>
      </c>
      <c r="O88" s="26">
        <v>2310547</v>
      </c>
      <c r="P88" s="8">
        <v>1600</v>
      </c>
      <c r="Q88" s="58">
        <v>1000</v>
      </c>
    </row>
    <row r="89" spans="13:17" x14ac:dyDescent="0.25">
      <c r="M89" s="8">
        <v>2310535</v>
      </c>
      <c r="N89" s="57" t="s">
        <v>176</v>
      </c>
      <c r="O89" s="26">
        <v>2310535</v>
      </c>
      <c r="P89" s="8">
        <v>1600</v>
      </c>
      <c r="Q89" s="58">
        <v>1000</v>
      </c>
    </row>
    <row r="90" spans="13:17" x14ac:dyDescent="0.25">
      <c r="M90" s="8">
        <v>2314535</v>
      </c>
      <c r="N90" s="57" t="s">
        <v>177</v>
      </c>
      <c r="O90" s="26">
        <v>2314535</v>
      </c>
      <c r="P90" s="8">
        <v>1600</v>
      </c>
      <c r="Q90" s="58">
        <v>1000</v>
      </c>
    </row>
    <row r="91" spans="13:17" x14ac:dyDescent="0.25">
      <c r="M91" s="8">
        <v>2217024</v>
      </c>
      <c r="N91" s="57" t="s">
        <v>263</v>
      </c>
      <c r="O91" s="26">
        <v>2217024</v>
      </c>
      <c r="P91" s="8">
        <v>1600</v>
      </c>
      <c r="Q91" s="58">
        <v>25</v>
      </c>
    </row>
    <row r="92" spans="13:17" x14ac:dyDescent="0.25">
      <c r="M92" s="8">
        <v>2217124</v>
      </c>
      <c r="N92" s="57" t="s">
        <v>264</v>
      </c>
      <c r="O92" s="26">
        <v>2217124</v>
      </c>
      <c r="P92" s="8">
        <v>1600</v>
      </c>
      <c r="Q92" s="58">
        <v>25</v>
      </c>
    </row>
    <row r="93" spans="13:17" x14ac:dyDescent="0.25">
      <c r="M93" s="8">
        <v>2217047</v>
      </c>
      <c r="N93" s="57" t="s">
        <v>308</v>
      </c>
      <c r="O93" s="26">
        <v>2217047</v>
      </c>
      <c r="P93" s="8">
        <v>1600</v>
      </c>
      <c r="Q93" s="58">
        <v>1000</v>
      </c>
    </row>
    <row r="94" spans="13:17" x14ac:dyDescent="0.25">
      <c r="M94" s="8">
        <v>2217147</v>
      </c>
      <c r="N94" s="57" t="s">
        <v>307</v>
      </c>
      <c r="O94" s="26">
        <v>2217147</v>
      </c>
      <c r="P94" s="8">
        <v>1600</v>
      </c>
      <c r="Q94" s="58">
        <v>1000</v>
      </c>
    </row>
    <row r="95" spans="13:17" x14ac:dyDescent="0.25">
      <c r="M95" s="8">
        <v>2217924</v>
      </c>
      <c r="N95" s="57" t="s">
        <v>62</v>
      </c>
      <c r="O95" s="26">
        <v>2217924</v>
      </c>
      <c r="P95" s="8">
        <v>1600</v>
      </c>
      <c r="Q95" s="58">
        <v>25</v>
      </c>
    </row>
    <row r="96" spans="13:17" x14ac:dyDescent="0.25">
      <c r="M96" s="8">
        <v>2217624</v>
      </c>
      <c r="N96" s="57" t="s">
        <v>60</v>
      </c>
      <c r="O96" s="26">
        <v>2217624</v>
      </c>
      <c r="P96" s="8">
        <v>1600</v>
      </c>
      <c r="Q96" s="58">
        <v>25</v>
      </c>
    </row>
    <row r="97" spans="13:17" x14ac:dyDescent="0.25">
      <c r="M97" s="8">
        <v>2217824</v>
      </c>
      <c r="N97" s="57" t="s">
        <v>61</v>
      </c>
      <c r="O97" s="26">
        <v>2217824</v>
      </c>
      <c r="P97" s="8">
        <v>1600</v>
      </c>
      <c r="Q97" s="58">
        <v>25</v>
      </c>
    </row>
    <row r="98" spans="13:17" x14ac:dyDescent="0.25">
      <c r="M98" s="8">
        <v>2217647</v>
      </c>
      <c r="N98" s="57" t="s">
        <v>265</v>
      </c>
      <c r="O98" s="26">
        <v>2217647</v>
      </c>
      <c r="P98" s="8">
        <v>1600</v>
      </c>
      <c r="Q98" s="58">
        <v>1000</v>
      </c>
    </row>
    <row r="99" spans="13:17" x14ac:dyDescent="0.25">
      <c r="M99" s="8">
        <v>2315724</v>
      </c>
      <c r="N99" s="57" t="s">
        <v>101</v>
      </c>
      <c r="O99" s="26">
        <v>2315724</v>
      </c>
      <c r="P99" s="8">
        <v>1600</v>
      </c>
      <c r="Q99" s="58">
        <v>25</v>
      </c>
    </row>
    <row r="100" spans="13:17" x14ac:dyDescent="0.25">
      <c r="M100" s="8">
        <v>2316424</v>
      </c>
      <c r="N100" s="57" t="s">
        <v>106</v>
      </c>
      <c r="O100" s="26">
        <v>2316424</v>
      </c>
      <c r="P100" s="8">
        <v>1600</v>
      </c>
      <c r="Q100" s="58">
        <v>25</v>
      </c>
    </row>
    <row r="101" spans="13:17" x14ac:dyDescent="0.25">
      <c r="M101" s="8">
        <v>2213720</v>
      </c>
      <c r="N101" s="57" t="s">
        <v>328</v>
      </c>
      <c r="O101" s="26">
        <v>2213720</v>
      </c>
      <c r="P101" s="8">
        <v>1600</v>
      </c>
      <c r="Q101" s="58">
        <v>20</v>
      </c>
    </row>
    <row r="102" spans="13:17" x14ac:dyDescent="0.25">
      <c r="M102" s="8">
        <v>2213724</v>
      </c>
      <c r="N102" s="57" t="s">
        <v>55</v>
      </c>
      <c r="O102" s="26">
        <v>2213724</v>
      </c>
      <c r="P102" s="8">
        <v>1600</v>
      </c>
      <c r="Q102" s="58">
        <v>25</v>
      </c>
    </row>
    <row r="103" spans="13:17" x14ac:dyDescent="0.25">
      <c r="M103" s="8">
        <v>2212124</v>
      </c>
      <c r="N103" s="57" t="s">
        <v>50</v>
      </c>
      <c r="O103" s="26">
        <v>2212124</v>
      </c>
      <c r="P103" s="8">
        <v>1600</v>
      </c>
      <c r="Q103" s="58">
        <v>25</v>
      </c>
    </row>
    <row r="104" spans="13:17" x14ac:dyDescent="0.25">
      <c r="M104" s="8">
        <v>2315747</v>
      </c>
      <c r="N104" s="57" t="s">
        <v>178</v>
      </c>
      <c r="O104" s="26">
        <v>2315747</v>
      </c>
      <c r="P104" s="8">
        <v>1600</v>
      </c>
      <c r="Q104" s="58">
        <v>1000</v>
      </c>
    </row>
    <row r="105" spans="13:17" x14ac:dyDescent="0.25">
      <c r="M105" s="8">
        <v>2213747</v>
      </c>
      <c r="N105" s="57" t="s">
        <v>179</v>
      </c>
      <c r="O105" s="26">
        <v>2213747</v>
      </c>
      <c r="P105" s="8">
        <v>1600</v>
      </c>
      <c r="Q105" s="58">
        <v>1000</v>
      </c>
    </row>
    <row r="106" spans="13:17" x14ac:dyDescent="0.25">
      <c r="M106" s="8">
        <v>2437247</v>
      </c>
      <c r="N106" s="57" t="s">
        <v>33</v>
      </c>
      <c r="O106" s="26">
        <v>2437247</v>
      </c>
      <c r="P106" s="8">
        <v>1800</v>
      </c>
      <c r="Q106" s="58">
        <v>1000</v>
      </c>
    </row>
    <row r="107" spans="13:17" x14ac:dyDescent="0.25">
      <c r="M107" s="8">
        <v>2315735</v>
      </c>
      <c r="N107" s="57" t="s">
        <v>180</v>
      </c>
      <c r="O107" s="26">
        <v>2315735</v>
      </c>
      <c r="P107" s="8">
        <v>1600</v>
      </c>
      <c r="Q107" s="58">
        <v>1000</v>
      </c>
    </row>
    <row r="108" spans="13:17" x14ac:dyDescent="0.25">
      <c r="M108" s="8">
        <v>2213735</v>
      </c>
      <c r="N108" s="57" t="s">
        <v>181</v>
      </c>
      <c r="O108" s="26">
        <v>2213735</v>
      </c>
      <c r="P108" s="8">
        <v>1600</v>
      </c>
      <c r="Q108" s="58">
        <v>1000</v>
      </c>
    </row>
    <row r="109" spans="13:17" x14ac:dyDescent="0.25">
      <c r="M109" s="8">
        <v>2212135</v>
      </c>
      <c r="N109" s="57" t="s">
        <v>182</v>
      </c>
      <c r="O109" s="26">
        <v>2212135</v>
      </c>
      <c r="P109" s="8">
        <v>1600</v>
      </c>
      <c r="Q109" s="58">
        <v>1000</v>
      </c>
    </row>
    <row r="110" spans="13:17" x14ac:dyDescent="0.25">
      <c r="M110" s="8">
        <v>2434539</v>
      </c>
      <c r="N110" s="57" t="s">
        <v>266</v>
      </c>
      <c r="O110" s="26">
        <v>2434539</v>
      </c>
      <c r="P110" s="8">
        <v>1800</v>
      </c>
      <c r="Q110" s="58">
        <v>1000</v>
      </c>
    </row>
    <row r="111" spans="13:17" x14ac:dyDescent="0.25">
      <c r="M111" s="8">
        <v>2213324</v>
      </c>
      <c r="N111" s="57" t="s">
        <v>52</v>
      </c>
      <c r="O111" s="26">
        <v>2213324</v>
      </c>
      <c r="P111" s="8">
        <v>1600</v>
      </c>
      <c r="Q111" s="58">
        <v>25</v>
      </c>
    </row>
    <row r="112" spans="13:17" x14ac:dyDescent="0.25">
      <c r="M112" s="8">
        <v>2213524</v>
      </c>
      <c r="N112" s="57" t="s">
        <v>54</v>
      </c>
      <c r="O112" s="26">
        <v>2213524</v>
      </c>
      <c r="P112" s="8">
        <v>1600</v>
      </c>
      <c r="Q112" s="58">
        <v>25</v>
      </c>
    </row>
    <row r="113" spans="13:17" x14ac:dyDescent="0.25">
      <c r="M113" s="8">
        <v>2213347</v>
      </c>
      <c r="N113" s="57" t="s">
        <v>183</v>
      </c>
      <c r="O113" s="26">
        <v>2213347</v>
      </c>
      <c r="P113" s="8">
        <v>1600</v>
      </c>
      <c r="Q113" s="58">
        <v>1000</v>
      </c>
    </row>
    <row r="114" spans="13:17" x14ac:dyDescent="0.25">
      <c r="M114" s="8">
        <v>2419147</v>
      </c>
      <c r="N114" s="57" t="s">
        <v>34</v>
      </c>
      <c r="O114" s="26">
        <v>2419147</v>
      </c>
      <c r="P114" s="8">
        <v>1600</v>
      </c>
      <c r="Q114" s="58">
        <v>1000</v>
      </c>
    </row>
    <row r="115" spans="13:17" x14ac:dyDescent="0.25">
      <c r="M115" s="8">
        <v>2419247</v>
      </c>
      <c r="N115" s="57" t="s">
        <v>35</v>
      </c>
      <c r="O115" s="26">
        <v>2419247</v>
      </c>
      <c r="P115" s="8">
        <v>1800</v>
      </c>
      <c r="Q115" s="58">
        <v>1000</v>
      </c>
    </row>
    <row r="116" spans="13:17" x14ac:dyDescent="0.25">
      <c r="M116" s="8">
        <v>2213335</v>
      </c>
      <c r="N116" s="57" t="s">
        <v>184</v>
      </c>
      <c r="O116" s="26">
        <v>2213335</v>
      </c>
      <c r="P116" s="8">
        <v>1600</v>
      </c>
      <c r="Q116" s="58">
        <v>1000</v>
      </c>
    </row>
    <row r="117" spans="13:17" x14ac:dyDescent="0.25">
      <c r="M117" s="8">
        <v>2213535</v>
      </c>
      <c r="N117" s="57" t="s">
        <v>185</v>
      </c>
      <c r="O117" s="26">
        <v>2213535</v>
      </c>
      <c r="P117" s="8">
        <v>1600</v>
      </c>
      <c r="Q117" s="58">
        <v>1000</v>
      </c>
    </row>
    <row r="118" spans="13:17" x14ac:dyDescent="0.25">
      <c r="M118" s="8">
        <v>2419239</v>
      </c>
      <c r="N118" s="57" t="s">
        <v>267</v>
      </c>
      <c r="O118" s="26">
        <v>2419239</v>
      </c>
      <c r="P118" s="8">
        <v>1800</v>
      </c>
      <c r="Q118" s="58">
        <v>1000</v>
      </c>
    </row>
    <row r="119" spans="13:17" x14ac:dyDescent="0.25">
      <c r="M119" s="8">
        <v>2415639</v>
      </c>
      <c r="N119" s="57" t="s">
        <v>268</v>
      </c>
      <c r="O119" s="26">
        <v>2415639</v>
      </c>
      <c r="P119" s="8">
        <v>1800</v>
      </c>
      <c r="Q119" s="58">
        <v>1000</v>
      </c>
    </row>
    <row r="120" spans="13:17" x14ac:dyDescent="0.25">
      <c r="M120" s="8">
        <v>2412039</v>
      </c>
      <c r="N120" s="57" t="s">
        <v>269</v>
      </c>
      <c r="O120" s="26">
        <v>2412039</v>
      </c>
      <c r="P120" s="8">
        <v>1800</v>
      </c>
      <c r="Q120" s="58">
        <v>1000</v>
      </c>
    </row>
    <row r="121" spans="13:17" x14ac:dyDescent="0.25">
      <c r="M121" s="8">
        <v>2434924</v>
      </c>
      <c r="N121" s="57" t="s">
        <v>116</v>
      </c>
      <c r="O121" s="26">
        <v>2434924</v>
      </c>
      <c r="P121" s="8">
        <v>1600</v>
      </c>
      <c r="Q121" s="58">
        <v>25</v>
      </c>
    </row>
    <row r="122" spans="13:17" x14ac:dyDescent="0.25">
      <c r="M122" s="8">
        <v>2434724</v>
      </c>
      <c r="N122" s="57" t="s">
        <v>114</v>
      </c>
      <c r="O122" s="26">
        <v>2434724</v>
      </c>
      <c r="P122" s="8">
        <v>1600</v>
      </c>
      <c r="Q122" s="58">
        <v>25</v>
      </c>
    </row>
    <row r="123" spans="13:17" x14ac:dyDescent="0.25">
      <c r="M123" s="8">
        <v>2434824</v>
      </c>
      <c r="N123" s="57" t="s">
        <v>115</v>
      </c>
      <c r="O123" s="26">
        <v>2434824</v>
      </c>
      <c r="P123" s="8">
        <v>1600</v>
      </c>
      <c r="Q123" s="58">
        <v>25</v>
      </c>
    </row>
    <row r="124" spans="13:17" x14ac:dyDescent="0.25">
      <c r="M124" s="8">
        <v>2434739</v>
      </c>
      <c r="N124" s="57" t="s">
        <v>270</v>
      </c>
      <c r="O124" s="26">
        <v>2434739</v>
      </c>
      <c r="P124" s="8">
        <v>1800</v>
      </c>
      <c r="Q124" s="58">
        <v>1000</v>
      </c>
    </row>
    <row r="125" spans="13:17" x14ac:dyDescent="0.25">
      <c r="M125" s="8">
        <v>2434839</v>
      </c>
      <c r="N125" s="57" t="s">
        <v>271</v>
      </c>
      <c r="O125" s="26">
        <v>2434839</v>
      </c>
      <c r="P125" s="8">
        <v>1800</v>
      </c>
      <c r="Q125" s="58">
        <v>1000</v>
      </c>
    </row>
    <row r="126" spans="13:17" x14ac:dyDescent="0.25">
      <c r="M126" s="8">
        <v>2412439</v>
      </c>
      <c r="N126" s="57" t="s">
        <v>272</v>
      </c>
      <c r="O126" s="26">
        <v>2412439</v>
      </c>
      <c r="P126" s="8">
        <v>1800</v>
      </c>
      <c r="Q126" s="58">
        <v>1000</v>
      </c>
    </row>
    <row r="127" spans="13:17" x14ac:dyDescent="0.25">
      <c r="M127" s="8">
        <v>2215635</v>
      </c>
      <c r="N127" s="57" t="s">
        <v>186</v>
      </c>
      <c r="O127" s="26">
        <v>2215635</v>
      </c>
      <c r="P127" s="8">
        <v>1600</v>
      </c>
      <c r="Q127" s="58">
        <v>1000</v>
      </c>
    </row>
    <row r="128" spans="13:17" x14ac:dyDescent="0.25">
      <c r="M128" s="8">
        <v>2501120</v>
      </c>
      <c r="N128" s="57" t="s">
        <v>329</v>
      </c>
      <c r="O128" s="26">
        <v>2501120</v>
      </c>
      <c r="P128" s="8">
        <v>1600</v>
      </c>
      <c r="Q128" s="58">
        <v>20</v>
      </c>
    </row>
    <row r="129" spans="13:17" x14ac:dyDescent="0.25">
      <c r="M129" s="8">
        <v>2501124</v>
      </c>
      <c r="N129" s="57" t="s">
        <v>120</v>
      </c>
      <c r="O129" s="26">
        <v>2501124</v>
      </c>
      <c r="P129" s="8">
        <v>1600</v>
      </c>
      <c r="Q129" s="58">
        <v>25</v>
      </c>
    </row>
    <row r="130" spans="13:17" x14ac:dyDescent="0.25">
      <c r="M130" s="8">
        <v>2501224</v>
      </c>
      <c r="N130" s="57" t="s">
        <v>121</v>
      </c>
      <c r="O130" s="26">
        <v>2501224</v>
      </c>
      <c r="P130" s="8">
        <v>1600</v>
      </c>
      <c r="Q130" s="58">
        <v>25</v>
      </c>
    </row>
    <row r="131" spans="13:17" x14ac:dyDescent="0.25">
      <c r="M131" s="8">
        <v>2501147</v>
      </c>
      <c r="N131" s="57" t="s">
        <v>189</v>
      </c>
      <c r="O131" s="26">
        <v>2501147</v>
      </c>
      <c r="P131" s="8">
        <v>1600</v>
      </c>
      <c r="Q131" s="58">
        <v>1000</v>
      </c>
    </row>
    <row r="132" spans="13:17" x14ac:dyDescent="0.25">
      <c r="M132" s="8">
        <v>2501247</v>
      </c>
      <c r="N132" s="57" t="s">
        <v>190</v>
      </c>
      <c r="O132" s="26">
        <v>2501247</v>
      </c>
      <c r="P132" s="8">
        <v>1600</v>
      </c>
      <c r="Q132" s="58">
        <v>1000</v>
      </c>
    </row>
    <row r="133" spans="13:17" x14ac:dyDescent="0.25">
      <c r="M133" s="8">
        <v>2501647</v>
      </c>
      <c r="N133" s="57" t="s">
        <v>330</v>
      </c>
      <c r="O133" s="26">
        <v>2501647</v>
      </c>
      <c r="P133" s="8">
        <v>1800</v>
      </c>
      <c r="Q133" s="58">
        <v>1000</v>
      </c>
    </row>
    <row r="134" spans="13:17" x14ac:dyDescent="0.25">
      <c r="M134" s="8">
        <v>2501135</v>
      </c>
      <c r="N134" s="57" t="s">
        <v>187</v>
      </c>
      <c r="O134" s="26">
        <v>2501135</v>
      </c>
      <c r="P134" s="8">
        <v>1600</v>
      </c>
      <c r="Q134" s="58">
        <v>1000</v>
      </c>
    </row>
    <row r="135" spans="13:17" x14ac:dyDescent="0.25">
      <c r="M135" s="8">
        <v>2501235</v>
      </c>
      <c r="N135" s="57" t="s">
        <v>188</v>
      </c>
      <c r="O135" s="26">
        <v>2501235</v>
      </c>
      <c r="P135" s="8">
        <v>1600</v>
      </c>
      <c r="Q135" s="58">
        <v>1000</v>
      </c>
    </row>
    <row r="136" spans="13:17" x14ac:dyDescent="0.25">
      <c r="M136" s="8">
        <v>2450524</v>
      </c>
      <c r="N136" s="57" t="s">
        <v>119</v>
      </c>
      <c r="O136" s="26">
        <v>2450524</v>
      </c>
      <c r="P136" s="8">
        <v>1600</v>
      </c>
      <c r="Q136" s="58">
        <v>25</v>
      </c>
    </row>
    <row r="137" spans="13:17" x14ac:dyDescent="0.25">
      <c r="M137" s="8">
        <v>2450424</v>
      </c>
      <c r="N137" s="57" t="s">
        <v>118</v>
      </c>
      <c r="O137" s="26">
        <v>2450424</v>
      </c>
      <c r="P137" s="8">
        <v>1600</v>
      </c>
      <c r="Q137" s="58">
        <v>25</v>
      </c>
    </row>
    <row r="138" spans="13:17" x14ac:dyDescent="0.25">
      <c r="M138" s="8">
        <v>2450447</v>
      </c>
      <c r="N138" s="57" t="s">
        <v>273</v>
      </c>
      <c r="O138" s="26">
        <v>2450447</v>
      </c>
      <c r="P138" s="8">
        <v>1600</v>
      </c>
      <c r="Q138" s="58">
        <v>1000</v>
      </c>
    </row>
    <row r="139" spans="13:17" x14ac:dyDescent="0.25">
      <c r="M139" s="8">
        <v>2211924</v>
      </c>
      <c r="N139" s="57" t="s">
        <v>49</v>
      </c>
      <c r="O139" s="26">
        <v>2211924</v>
      </c>
      <c r="P139" s="8">
        <v>1600</v>
      </c>
      <c r="Q139" s="58">
        <v>25</v>
      </c>
    </row>
    <row r="140" spans="13:17" x14ac:dyDescent="0.25">
      <c r="M140" s="8">
        <v>2211935</v>
      </c>
      <c r="N140" s="57" t="s">
        <v>191</v>
      </c>
      <c r="O140" s="26">
        <v>2211935</v>
      </c>
      <c r="P140" s="8">
        <v>1600</v>
      </c>
      <c r="Q140" s="58">
        <v>1000</v>
      </c>
    </row>
    <row r="141" spans="13:17" x14ac:dyDescent="0.25">
      <c r="M141" s="8">
        <v>2212935</v>
      </c>
      <c r="N141" s="57" t="s">
        <v>331</v>
      </c>
      <c r="O141" s="26">
        <v>2212935</v>
      </c>
      <c r="P141" s="8">
        <v>1600</v>
      </c>
      <c r="Q141" s="58">
        <v>1000</v>
      </c>
    </row>
    <row r="142" spans="13:17" x14ac:dyDescent="0.25">
      <c r="M142" s="8">
        <v>2311243</v>
      </c>
      <c r="N142" s="57" t="s">
        <v>83</v>
      </c>
      <c r="O142" s="26">
        <v>2311243</v>
      </c>
      <c r="P142" s="8">
        <v>1100</v>
      </c>
      <c r="Q142" s="58">
        <v>17</v>
      </c>
    </row>
    <row r="143" spans="13:17" x14ac:dyDescent="0.25">
      <c r="M143" s="8">
        <v>2300024</v>
      </c>
      <c r="N143" s="57" t="s">
        <v>76</v>
      </c>
      <c r="O143" s="26">
        <v>2300024</v>
      </c>
      <c r="P143" s="8">
        <v>1100</v>
      </c>
      <c r="Q143" s="58">
        <v>17</v>
      </c>
    </row>
    <row r="144" spans="13:17" x14ac:dyDescent="0.25">
      <c r="M144" s="8">
        <v>2418343</v>
      </c>
      <c r="N144" s="57" t="s">
        <v>111</v>
      </c>
      <c r="O144" s="26">
        <v>2418343</v>
      </c>
      <c r="P144" s="8">
        <v>1100</v>
      </c>
      <c r="Q144" s="58">
        <v>17</v>
      </c>
    </row>
    <row r="145" spans="13:17" x14ac:dyDescent="0.25">
      <c r="M145" s="8">
        <v>2311247</v>
      </c>
      <c r="N145" s="57" t="s">
        <v>192</v>
      </c>
      <c r="O145" s="26">
        <v>2311247</v>
      </c>
      <c r="P145" s="8">
        <v>1100</v>
      </c>
      <c r="Q145" s="58">
        <v>1000</v>
      </c>
    </row>
    <row r="146" spans="13:17" x14ac:dyDescent="0.25">
      <c r="M146" s="8">
        <v>2311235</v>
      </c>
      <c r="N146" s="57" t="s">
        <v>193</v>
      </c>
      <c r="O146" s="26">
        <v>2311235</v>
      </c>
      <c r="P146" s="8">
        <v>1100</v>
      </c>
      <c r="Q146" s="58">
        <v>1000</v>
      </c>
    </row>
    <row r="147" spans="13:17" x14ac:dyDescent="0.25">
      <c r="M147" s="8">
        <v>2300035</v>
      </c>
      <c r="N147" s="57" t="s">
        <v>194</v>
      </c>
      <c r="O147" s="26">
        <v>2300035</v>
      </c>
      <c r="P147" s="8">
        <v>1100</v>
      </c>
      <c r="Q147" s="58">
        <v>1000</v>
      </c>
    </row>
    <row r="148" spans="13:17" x14ac:dyDescent="0.25">
      <c r="M148" s="8">
        <v>2418339</v>
      </c>
      <c r="N148" s="57" t="s">
        <v>274</v>
      </c>
      <c r="O148" s="26">
        <v>2418339</v>
      </c>
      <c r="P148" s="8">
        <v>1200</v>
      </c>
      <c r="Q148" s="58">
        <v>1000</v>
      </c>
    </row>
    <row r="149" spans="13:17" x14ac:dyDescent="0.25">
      <c r="M149" s="8">
        <v>2418639</v>
      </c>
      <c r="N149" s="57" t="s">
        <v>275</v>
      </c>
      <c r="O149" s="26">
        <v>2418639</v>
      </c>
      <c r="P149" s="8">
        <v>1200</v>
      </c>
      <c r="Q149" s="58">
        <v>1000</v>
      </c>
    </row>
    <row r="150" spans="13:17" x14ac:dyDescent="0.25">
      <c r="M150" s="8">
        <v>2418739</v>
      </c>
      <c r="N150" s="57" t="s">
        <v>276</v>
      </c>
      <c r="O150" s="26">
        <v>2418739</v>
      </c>
      <c r="P150" s="8">
        <v>1200</v>
      </c>
      <c r="Q150" s="58">
        <v>1000</v>
      </c>
    </row>
    <row r="151" spans="13:17" x14ac:dyDescent="0.25">
      <c r="M151" s="8">
        <v>2316724</v>
      </c>
      <c r="N151" s="57" t="s">
        <v>107</v>
      </c>
      <c r="O151" s="26">
        <v>2316724</v>
      </c>
      <c r="P151" s="8">
        <v>1600</v>
      </c>
      <c r="Q151" s="58">
        <v>25</v>
      </c>
    </row>
    <row r="152" spans="13:17" x14ac:dyDescent="0.25">
      <c r="M152" s="8">
        <v>2316524</v>
      </c>
      <c r="N152" s="57" t="s">
        <v>332</v>
      </c>
      <c r="O152" s="26">
        <v>2316524</v>
      </c>
      <c r="P152" s="8">
        <v>1600</v>
      </c>
      <c r="Q152" s="58">
        <v>25</v>
      </c>
    </row>
    <row r="153" spans="13:17" x14ac:dyDescent="0.25">
      <c r="M153" s="8">
        <v>2316747</v>
      </c>
      <c r="N153" s="57" t="s">
        <v>195</v>
      </c>
      <c r="O153" s="26">
        <v>2316747</v>
      </c>
      <c r="P153" s="8">
        <v>1600</v>
      </c>
      <c r="Q153" s="58">
        <v>1000</v>
      </c>
    </row>
    <row r="154" spans="13:17" x14ac:dyDescent="0.25">
      <c r="M154" s="8">
        <v>2316547</v>
      </c>
      <c r="N154" s="57" t="s">
        <v>196</v>
      </c>
      <c r="O154" s="26">
        <v>2316547</v>
      </c>
      <c r="P154" s="8">
        <v>1600</v>
      </c>
      <c r="Q154" s="58">
        <v>1000</v>
      </c>
    </row>
    <row r="155" spans="13:17" x14ac:dyDescent="0.25">
      <c r="M155" s="8">
        <v>2313324</v>
      </c>
      <c r="N155" s="57" t="s">
        <v>94</v>
      </c>
      <c r="O155" s="26">
        <v>2313324</v>
      </c>
      <c r="P155" s="8">
        <v>1600</v>
      </c>
      <c r="Q155" s="58">
        <v>25</v>
      </c>
    </row>
    <row r="156" spans="13:17" x14ac:dyDescent="0.25">
      <c r="M156" s="8">
        <v>2313424</v>
      </c>
      <c r="N156" s="57" t="s">
        <v>95</v>
      </c>
      <c r="O156" s="26">
        <v>2313424</v>
      </c>
      <c r="P156" s="8">
        <v>1600</v>
      </c>
      <c r="Q156" s="58">
        <v>25</v>
      </c>
    </row>
    <row r="157" spans="13:17" x14ac:dyDescent="0.25">
      <c r="M157" s="8">
        <v>2313524</v>
      </c>
      <c r="N157" s="57" t="s">
        <v>96</v>
      </c>
      <c r="O157" s="26">
        <v>2313524</v>
      </c>
      <c r="P157" s="8">
        <v>1600</v>
      </c>
      <c r="Q157" s="58">
        <v>25</v>
      </c>
    </row>
    <row r="158" spans="13:17" x14ac:dyDescent="0.25">
      <c r="M158" s="8">
        <v>2410524</v>
      </c>
      <c r="N158" s="57" t="s">
        <v>109</v>
      </c>
      <c r="O158" s="26">
        <v>2410524</v>
      </c>
      <c r="P158" s="8">
        <v>1800</v>
      </c>
      <c r="Q158" s="58">
        <v>25</v>
      </c>
    </row>
    <row r="159" spans="13:17" x14ac:dyDescent="0.25">
      <c r="M159" s="8">
        <v>2410624</v>
      </c>
      <c r="N159" s="57" t="s">
        <v>110</v>
      </c>
      <c r="O159" s="26">
        <v>2410624</v>
      </c>
      <c r="P159" s="8">
        <v>1800</v>
      </c>
      <c r="Q159" s="58">
        <v>25</v>
      </c>
    </row>
    <row r="160" spans="13:17" x14ac:dyDescent="0.25">
      <c r="M160" s="8">
        <v>2410547</v>
      </c>
      <c r="N160" s="57" t="s">
        <v>21</v>
      </c>
      <c r="O160" s="26">
        <v>2410547</v>
      </c>
      <c r="P160" s="8">
        <v>1800</v>
      </c>
      <c r="Q160" s="58">
        <v>1000</v>
      </c>
    </row>
    <row r="161" spans="13:17" x14ac:dyDescent="0.25">
      <c r="M161" s="8">
        <v>2313335</v>
      </c>
      <c r="N161" s="57" t="s">
        <v>197</v>
      </c>
      <c r="O161" s="26">
        <v>2313335</v>
      </c>
      <c r="P161" s="8">
        <v>1050</v>
      </c>
      <c r="Q161" s="58">
        <v>1000</v>
      </c>
    </row>
    <row r="162" spans="13:17" x14ac:dyDescent="0.25">
      <c r="M162" s="8">
        <v>2313435</v>
      </c>
      <c r="N162" s="57" t="s">
        <v>198</v>
      </c>
      <c r="O162" s="26">
        <v>2313435</v>
      </c>
      <c r="P162" s="8">
        <v>1600</v>
      </c>
      <c r="Q162" s="58">
        <v>1000</v>
      </c>
    </row>
    <row r="163" spans="13:17" x14ac:dyDescent="0.25">
      <c r="M163" s="8">
        <v>2313535</v>
      </c>
      <c r="N163" s="57" t="s">
        <v>199</v>
      </c>
      <c r="O163" s="26">
        <v>2313535</v>
      </c>
      <c r="P163" s="8">
        <v>1600</v>
      </c>
      <c r="Q163" s="58">
        <v>1000</v>
      </c>
    </row>
    <row r="164" spans="13:17" x14ac:dyDescent="0.25">
      <c r="M164" s="8">
        <v>2410539</v>
      </c>
      <c r="N164" s="57" t="s">
        <v>277</v>
      </c>
      <c r="O164" s="26">
        <v>2410539</v>
      </c>
      <c r="P164" s="8">
        <v>1800</v>
      </c>
      <c r="Q164" s="58">
        <v>1000</v>
      </c>
    </row>
    <row r="165" spans="13:17" x14ac:dyDescent="0.25">
      <c r="M165" s="8">
        <v>2410639</v>
      </c>
      <c r="N165" s="57" t="s">
        <v>278</v>
      </c>
      <c r="O165" s="26">
        <v>2410639</v>
      </c>
      <c r="P165" s="8">
        <v>1800</v>
      </c>
      <c r="Q165" s="58">
        <v>1000</v>
      </c>
    </row>
    <row r="166" spans="13:17" x14ac:dyDescent="0.25">
      <c r="M166" s="8">
        <v>2411139</v>
      </c>
      <c r="N166" s="57" t="s">
        <v>279</v>
      </c>
      <c r="O166" s="26">
        <v>2411139</v>
      </c>
      <c r="P166" s="8">
        <v>1800</v>
      </c>
      <c r="Q166" s="58">
        <v>1000</v>
      </c>
    </row>
    <row r="167" spans="13:17" x14ac:dyDescent="0.25">
      <c r="M167" s="8">
        <v>2411339</v>
      </c>
      <c r="N167" s="57" t="s">
        <v>280</v>
      </c>
      <c r="O167" s="26">
        <v>2411339</v>
      </c>
      <c r="P167" s="8">
        <v>1800</v>
      </c>
      <c r="Q167" s="58">
        <v>1000</v>
      </c>
    </row>
    <row r="168" spans="13:17" x14ac:dyDescent="0.25">
      <c r="M168" s="8">
        <v>2411439</v>
      </c>
      <c r="N168" s="57" t="s">
        <v>281</v>
      </c>
      <c r="O168" s="26">
        <v>2411439</v>
      </c>
      <c r="P168" s="8">
        <v>1800</v>
      </c>
      <c r="Q168" s="58">
        <v>1000</v>
      </c>
    </row>
    <row r="169" spans="13:17" x14ac:dyDescent="0.25">
      <c r="M169" s="8">
        <v>2220424</v>
      </c>
      <c r="N169" s="57" t="s">
        <v>71</v>
      </c>
      <c r="O169" s="26">
        <v>2220424</v>
      </c>
      <c r="P169" s="8">
        <v>1600</v>
      </c>
      <c r="Q169" s="58">
        <v>25</v>
      </c>
    </row>
    <row r="170" spans="13:17" x14ac:dyDescent="0.25">
      <c r="M170" s="8">
        <v>2220447</v>
      </c>
      <c r="N170" s="57" t="s">
        <v>200</v>
      </c>
      <c r="O170" s="26">
        <v>2220447</v>
      </c>
      <c r="P170" s="8">
        <v>1600</v>
      </c>
      <c r="Q170" s="58">
        <v>1000</v>
      </c>
    </row>
    <row r="171" spans="13:17" x14ac:dyDescent="0.25">
      <c r="M171" s="8">
        <v>2220435</v>
      </c>
      <c r="N171" s="57" t="s">
        <v>201</v>
      </c>
      <c r="O171" s="26">
        <v>2220435</v>
      </c>
      <c r="P171" s="8">
        <v>1600</v>
      </c>
      <c r="Q171" s="58">
        <v>1000</v>
      </c>
    </row>
    <row r="172" spans="13:17" x14ac:dyDescent="0.25">
      <c r="M172" s="8">
        <v>2502424</v>
      </c>
      <c r="N172" s="57" t="s">
        <v>124</v>
      </c>
      <c r="O172" s="26">
        <v>2502424</v>
      </c>
      <c r="P172" s="8">
        <v>1600</v>
      </c>
      <c r="Q172" s="58">
        <v>25</v>
      </c>
    </row>
    <row r="173" spans="13:17" x14ac:dyDescent="0.25">
      <c r="M173" s="8">
        <v>2502524</v>
      </c>
      <c r="N173" s="57" t="s">
        <v>125</v>
      </c>
      <c r="O173" s="26">
        <v>2502524</v>
      </c>
      <c r="P173" s="8">
        <v>1600</v>
      </c>
      <c r="Q173" s="58">
        <v>25</v>
      </c>
    </row>
    <row r="174" spans="13:17" x14ac:dyDescent="0.25">
      <c r="M174" s="8">
        <v>2213443</v>
      </c>
      <c r="N174" s="57" t="s">
        <v>53</v>
      </c>
      <c r="O174" s="26">
        <v>2213443</v>
      </c>
      <c r="P174" s="8">
        <v>1600</v>
      </c>
      <c r="Q174" s="58">
        <v>14</v>
      </c>
    </row>
    <row r="175" spans="13:17" x14ac:dyDescent="0.25">
      <c r="M175" s="8">
        <v>2213435</v>
      </c>
      <c r="N175" s="57" t="s">
        <v>202</v>
      </c>
      <c r="O175" s="26">
        <v>2213435</v>
      </c>
      <c r="P175" s="8">
        <v>1600</v>
      </c>
      <c r="Q175" s="58">
        <v>1000</v>
      </c>
    </row>
    <row r="176" spans="13:17" x14ac:dyDescent="0.25">
      <c r="M176" s="8">
        <v>2450024</v>
      </c>
      <c r="N176" s="57" t="s">
        <v>117</v>
      </c>
      <c r="O176" s="26">
        <v>2450024</v>
      </c>
      <c r="P176" s="8">
        <v>1800</v>
      </c>
      <c r="Q176" s="58">
        <v>25</v>
      </c>
    </row>
    <row r="177" spans="13:17" x14ac:dyDescent="0.25">
      <c r="M177" s="8">
        <v>2450035</v>
      </c>
      <c r="N177" s="57" t="s">
        <v>203</v>
      </c>
      <c r="O177" s="26">
        <v>2450035</v>
      </c>
      <c r="P177" s="8">
        <v>1800</v>
      </c>
      <c r="Q177" s="58">
        <v>1000</v>
      </c>
    </row>
    <row r="178" spans="13:17" x14ac:dyDescent="0.25">
      <c r="M178" s="8">
        <v>2222824</v>
      </c>
      <c r="N178" s="57" t="s">
        <v>75</v>
      </c>
      <c r="O178" s="26">
        <v>2222824</v>
      </c>
      <c r="P178" s="8">
        <v>1600</v>
      </c>
      <c r="Q178" s="58">
        <v>25</v>
      </c>
    </row>
    <row r="179" spans="13:17" x14ac:dyDescent="0.25">
      <c r="M179" s="8">
        <v>2220224</v>
      </c>
      <c r="N179" s="57" t="s">
        <v>69</v>
      </c>
      <c r="O179" s="26">
        <v>2220224</v>
      </c>
      <c r="P179" s="8">
        <v>1600</v>
      </c>
      <c r="Q179" s="58">
        <v>25</v>
      </c>
    </row>
    <row r="180" spans="13:17" x14ac:dyDescent="0.25">
      <c r="M180" s="8">
        <v>2220247</v>
      </c>
      <c r="N180" s="57" t="s">
        <v>204</v>
      </c>
      <c r="O180" s="26">
        <v>2220247</v>
      </c>
      <c r="P180" s="8">
        <v>1600</v>
      </c>
      <c r="Q180" s="58">
        <v>1000</v>
      </c>
    </row>
    <row r="181" spans="13:17" x14ac:dyDescent="0.25">
      <c r="M181" s="8">
        <v>2220235</v>
      </c>
      <c r="N181" s="57" t="s">
        <v>205</v>
      </c>
      <c r="O181" s="26">
        <v>2220235</v>
      </c>
      <c r="P181" s="8">
        <v>1600</v>
      </c>
      <c r="Q181" s="58">
        <v>1000</v>
      </c>
    </row>
    <row r="182" spans="13:17" x14ac:dyDescent="0.25">
      <c r="M182" s="8">
        <v>2215524</v>
      </c>
      <c r="N182" s="57" t="s">
        <v>56</v>
      </c>
      <c r="O182" s="26">
        <v>2215524</v>
      </c>
      <c r="P182" s="8">
        <v>1600</v>
      </c>
      <c r="Q182" s="58">
        <v>25</v>
      </c>
    </row>
    <row r="183" spans="13:17" x14ac:dyDescent="0.25">
      <c r="M183" s="8">
        <v>2215824</v>
      </c>
      <c r="N183" s="57" t="s">
        <v>57</v>
      </c>
      <c r="O183" s="26">
        <v>2215824</v>
      </c>
      <c r="P183" s="8">
        <v>1600</v>
      </c>
      <c r="Q183" s="58">
        <v>25</v>
      </c>
    </row>
    <row r="184" spans="13:17" x14ac:dyDescent="0.25">
      <c r="M184" s="8">
        <v>2215535</v>
      </c>
      <c r="N184" s="57" t="s">
        <v>206</v>
      </c>
      <c r="O184" s="26">
        <v>2215535</v>
      </c>
      <c r="P184" s="8">
        <v>1600</v>
      </c>
      <c r="Q184" s="58">
        <v>1000</v>
      </c>
    </row>
    <row r="185" spans="13:17" x14ac:dyDescent="0.25">
      <c r="M185" s="8">
        <v>2215835</v>
      </c>
      <c r="N185" s="57" t="s">
        <v>207</v>
      </c>
      <c r="O185" s="26">
        <v>2215835</v>
      </c>
      <c r="P185" s="8">
        <v>1600</v>
      </c>
      <c r="Q185" s="58">
        <v>1000</v>
      </c>
    </row>
    <row r="186" spans="13:17" x14ac:dyDescent="0.25">
      <c r="M186" s="8">
        <v>2315524</v>
      </c>
      <c r="N186" s="57" t="s">
        <v>99</v>
      </c>
      <c r="O186" s="26">
        <v>2315524</v>
      </c>
      <c r="P186" s="8">
        <v>1600</v>
      </c>
      <c r="Q186" s="58">
        <v>25</v>
      </c>
    </row>
    <row r="187" spans="13:17" x14ac:dyDescent="0.25">
      <c r="M187" s="8">
        <v>2315535</v>
      </c>
      <c r="N187" s="57" t="s">
        <v>208</v>
      </c>
      <c r="O187" s="26">
        <v>2315535</v>
      </c>
      <c r="P187" s="8">
        <v>1600</v>
      </c>
      <c r="Q187" s="58">
        <v>1000</v>
      </c>
    </row>
    <row r="188" spans="13:17" x14ac:dyDescent="0.25">
      <c r="M188" s="8">
        <v>2217235</v>
      </c>
      <c r="N188" s="57" t="s">
        <v>209</v>
      </c>
      <c r="O188" s="26">
        <v>2217235</v>
      </c>
      <c r="P188" s="8">
        <v>1600</v>
      </c>
      <c r="Q188" s="58">
        <v>1000</v>
      </c>
    </row>
    <row r="189" spans="13:17" x14ac:dyDescent="0.25">
      <c r="M189" s="8">
        <v>2312720</v>
      </c>
      <c r="N189" s="57" t="s">
        <v>333</v>
      </c>
      <c r="O189" s="26">
        <v>2312720</v>
      </c>
      <c r="P189" s="8">
        <v>1600</v>
      </c>
      <c r="Q189" s="58">
        <v>20</v>
      </c>
    </row>
    <row r="190" spans="13:17" x14ac:dyDescent="0.25">
      <c r="M190" s="8">
        <v>2312820</v>
      </c>
      <c r="N190" s="57" t="s">
        <v>334</v>
      </c>
      <c r="O190" s="26">
        <v>2312820</v>
      </c>
      <c r="P190" s="8">
        <v>1600</v>
      </c>
      <c r="Q190" s="58">
        <v>20</v>
      </c>
    </row>
    <row r="191" spans="13:17" x14ac:dyDescent="0.25">
      <c r="M191" s="8">
        <v>2312524</v>
      </c>
      <c r="N191" s="57" t="s">
        <v>87</v>
      </c>
      <c r="O191" s="26">
        <v>2312524</v>
      </c>
      <c r="P191" s="8">
        <v>1600</v>
      </c>
      <c r="Q191" s="58">
        <v>25</v>
      </c>
    </row>
    <row r="192" spans="13:17" x14ac:dyDescent="0.25">
      <c r="M192" s="8">
        <v>2312624</v>
      </c>
      <c r="N192" s="57" t="s">
        <v>88</v>
      </c>
      <c r="O192" s="26">
        <v>2312624</v>
      </c>
      <c r="P192" s="8">
        <v>1600</v>
      </c>
      <c r="Q192" s="58">
        <v>25</v>
      </c>
    </row>
    <row r="193" spans="13:17" x14ac:dyDescent="0.25">
      <c r="M193" s="8">
        <v>2312724</v>
      </c>
      <c r="N193" s="57" t="s">
        <v>89</v>
      </c>
      <c r="O193" s="26">
        <v>2312724</v>
      </c>
      <c r="P193" s="8">
        <v>1600</v>
      </c>
      <c r="Q193" s="58">
        <v>25</v>
      </c>
    </row>
    <row r="194" spans="13:17" x14ac:dyDescent="0.25">
      <c r="M194" s="8">
        <v>2312824</v>
      </c>
      <c r="N194" s="57" t="s">
        <v>282</v>
      </c>
      <c r="O194" s="26">
        <v>2312824</v>
      </c>
      <c r="P194" s="8">
        <v>1600</v>
      </c>
      <c r="Q194" s="58">
        <v>25</v>
      </c>
    </row>
    <row r="195" spans="13:17" x14ac:dyDescent="0.25">
      <c r="M195" s="8">
        <v>2312924</v>
      </c>
      <c r="N195" s="57" t="s">
        <v>90</v>
      </c>
      <c r="O195" s="26">
        <v>2312924</v>
      </c>
      <c r="P195" s="8">
        <v>1600</v>
      </c>
      <c r="Q195" s="58">
        <v>25</v>
      </c>
    </row>
    <row r="196" spans="13:17" x14ac:dyDescent="0.25">
      <c r="M196" s="8">
        <v>2312747</v>
      </c>
      <c r="N196" s="57" t="s">
        <v>210</v>
      </c>
      <c r="O196" s="26">
        <v>2312747</v>
      </c>
      <c r="P196" s="8">
        <v>1600</v>
      </c>
      <c r="Q196" s="58">
        <v>1000</v>
      </c>
    </row>
    <row r="197" spans="13:17" x14ac:dyDescent="0.25">
      <c r="M197" s="8">
        <v>2312535</v>
      </c>
      <c r="N197" s="57" t="s">
        <v>211</v>
      </c>
      <c r="O197" s="26">
        <v>2312535</v>
      </c>
      <c r="P197" s="8">
        <v>1600</v>
      </c>
      <c r="Q197" s="58">
        <v>1000</v>
      </c>
    </row>
    <row r="198" spans="13:17" x14ac:dyDescent="0.25">
      <c r="M198" s="8">
        <v>2312635</v>
      </c>
      <c r="N198" s="57" t="s">
        <v>212</v>
      </c>
      <c r="O198" s="26">
        <v>2312635</v>
      </c>
      <c r="P198" s="8">
        <v>1600</v>
      </c>
      <c r="Q198" s="58">
        <v>1000</v>
      </c>
    </row>
    <row r="199" spans="13:17" x14ac:dyDescent="0.25">
      <c r="M199" s="8">
        <v>2312735</v>
      </c>
      <c r="N199" s="57" t="s">
        <v>213</v>
      </c>
      <c r="O199" s="26">
        <v>2312735</v>
      </c>
      <c r="P199" s="8">
        <v>1600</v>
      </c>
      <c r="Q199" s="58">
        <v>1000</v>
      </c>
    </row>
    <row r="200" spans="13:17" x14ac:dyDescent="0.25">
      <c r="M200" s="8">
        <v>2312835</v>
      </c>
      <c r="N200" s="57" t="s">
        <v>309</v>
      </c>
      <c r="O200" s="26">
        <v>2312835</v>
      </c>
      <c r="P200" s="8">
        <v>1600</v>
      </c>
      <c r="Q200" s="58">
        <v>1000</v>
      </c>
    </row>
    <row r="201" spans="13:17" x14ac:dyDescent="0.25">
      <c r="M201" s="8">
        <v>2312935</v>
      </c>
      <c r="N201" s="57" t="s">
        <v>214</v>
      </c>
      <c r="O201" s="26">
        <v>2312935</v>
      </c>
      <c r="P201" s="8">
        <v>1800</v>
      </c>
      <c r="Q201" s="58">
        <v>1000</v>
      </c>
    </row>
    <row r="202" spans="13:17" x14ac:dyDescent="0.25">
      <c r="M202" s="8">
        <v>2312224</v>
      </c>
      <c r="N202" s="57" t="s">
        <v>85</v>
      </c>
      <c r="O202" s="26">
        <v>2312224</v>
      </c>
      <c r="P202" s="8">
        <v>1600</v>
      </c>
      <c r="Q202" s="58">
        <v>25</v>
      </c>
    </row>
    <row r="203" spans="13:17" x14ac:dyDescent="0.25">
      <c r="M203" s="8">
        <v>2312324</v>
      </c>
      <c r="N203" s="57" t="s">
        <v>86</v>
      </c>
      <c r="O203" s="26">
        <v>2312324</v>
      </c>
      <c r="P203" s="8">
        <v>1600</v>
      </c>
      <c r="Q203" s="58">
        <v>25</v>
      </c>
    </row>
    <row r="204" spans="13:17" x14ac:dyDescent="0.25">
      <c r="M204" s="8">
        <v>2312235</v>
      </c>
      <c r="N204" s="57" t="s">
        <v>215</v>
      </c>
      <c r="O204" s="26">
        <v>2312235</v>
      </c>
      <c r="P204" s="8">
        <v>1600</v>
      </c>
      <c r="Q204" s="58">
        <v>1000</v>
      </c>
    </row>
    <row r="205" spans="13:17" x14ac:dyDescent="0.25">
      <c r="M205" s="8">
        <v>2312335</v>
      </c>
      <c r="N205" s="57" t="s">
        <v>216</v>
      </c>
      <c r="O205" s="26">
        <v>2312335</v>
      </c>
      <c r="P205" s="8">
        <v>1600</v>
      </c>
      <c r="Q205" s="58">
        <v>1000</v>
      </c>
    </row>
    <row r="206" spans="13:17" x14ac:dyDescent="0.25">
      <c r="M206" s="8">
        <v>2313024</v>
      </c>
      <c r="N206" s="57" t="s">
        <v>91</v>
      </c>
      <c r="O206" s="26">
        <v>2313024</v>
      </c>
      <c r="P206" s="8">
        <v>1600</v>
      </c>
      <c r="Q206" s="58">
        <v>25</v>
      </c>
    </row>
    <row r="207" spans="13:17" x14ac:dyDescent="0.25">
      <c r="M207" s="8">
        <v>2313124</v>
      </c>
      <c r="N207" s="57" t="s">
        <v>92</v>
      </c>
      <c r="O207" s="26">
        <v>2313124</v>
      </c>
      <c r="P207" s="8">
        <v>1600</v>
      </c>
      <c r="Q207" s="58">
        <v>25</v>
      </c>
    </row>
    <row r="208" spans="13:17" x14ac:dyDescent="0.25">
      <c r="M208" s="8">
        <v>2313224</v>
      </c>
      <c r="N208" s="57" t="s">
        <v>93</v>
      </c>
      <c r="O208" s="26">
        <v>2313224</v>
      </c>
      <c r="P208" s="8">
        <v>1600</v>
      </c>
      <c r="Q208" s="58">
        <v>25</v>
      </c>
    </row>
    <row r="209" spans="13:17" x14ac:dyDescent="0.25">
      <c r="M209" s="8">
        <v>2313047</v>
      </c>
      <c r="N209" s="57" t="s">
        <v>217</v>
      </c>
      <c r="O209" s="26">
        <v>2313047</v>
      </c>
      <c r="P209" s="8">
        <v>1800</v>
      </c>
      <c r="Q209" s="58">
        <v>1000</v>
      </c>
    </row>
    <row r="210" spans="13:17" x14ac:dyDescent="0.25">
      <c r="M210" s="8">
        <v>2313135</v>
      </c>
      <c r="N210" s="57" t="s">
        <v>310</v>
      </c>
      <c r="O210" s="26">
        <v>2313135</v>
      </c>
      <c r="P210" s="8">
        <v>1600</v>
      </c>
      <c r="Q210" s="58">
        <v>1000</v>
      </c>
    </row>
    <row r="211" spans="13:17" x14ac:dyDescent="0.25">
      <c r="M211" s="8">
        <v>2313235</v>
      </c>
      <c r="N211" s="57" t="s">
        <v>311</v>
      </c>
      <c r="O211" s="26">
        <v>2313235</v>
      </c>
      <c r="P211" s="8">
        <v>1600</v>
      </c>
      <c r="Q211" s="58">
        <v>1000</v>
      </c>
    </row>
    <row r="212" spans="13:17" x14ac:dyDescent="0.25">
      <c r="M212" s="8">
        <v>2315824</v>
      </c>
      <c r="N212" s="57" t="s">
        <v>102</v>
      </c>
      <c r="O212" s="26">
        <v>2315824</v>
      </c>
      <c r="P212" s="8">
        <v>1600</v>
      </c>
      <c r="Q212" s="58">
        <v>25</v>
      </c>
    </row>
    <row r="213" spans="13:17" x14ac:dyDescent="0.25">
      <c r="M213" s="8">
        <v>2317047</v>
      </c>
      <c r="N213" s="57" t="s">
        <v>24</v>
      </c>
      <c r="O213" s="26">
        <v>2317047</v>
      </c>
      <c r="P213" s="8">
        <v>1800</v>
      </c>
      <c r="Q213" s="58">
        <v>1000</v>
      </c>
    </row>
    <row r="214" spans="13:17" x14ac:dyDescent="0.25">
      <c r="M214" s="8">
        <v>2317147</v>
      </c>
      <c r="N214" s="57" t="s">
        <v>25</v>
      </c>
      <c r="O214" s="26">
        <v>2317147</v>
      </c>
      <c r="P214" s="8">
        <v>1800</v>
      </c>
      <c r="Q214" s="58">
        <v>1000</v>
      </c>
    </row>
    <row r="215" spans="13:17" x14ac:dyDescent="0.25">
      <c r="M215" s="8">
        <v>2219324</v>
      </c>
      <c r="N215" s="57" t="s">
        <v>63</v>
      </c>
      <c r="O215" s="26">
        <v>2219324</v>
      </c>
      <c r="P215" s="8">
        <v>1600</v>
      </c>
      <c r="Q215" s="58">
        <v>25</v>
      </c>
    </row>
    <row r="216" spans="13:17" x14ac:dyDescent="0.25">
      <c r="M216" s="8">
        <v>2219524</v>
      </c>
      <c r="N216" s="57" t="s">
        <v>65</v>
      </c>
      <c r="O216" s="26">
        <v>2219524</v>
      </c>
      <c r="P216" s="8">
        <v>1600</v>
      </c>
      <c r="Q216" s="58">
        <v>25</v>
      </c>
    </row>
    <row r="217" spans="13:17" x14ac:dyDescent="0.25">
      <c r="M217" s="8">
        <v>2219624</v>
      </c>
      <c r="N217" s="57" t="s">
        <v>66</v>
      </c>
      <c r="O217" s="26">
        <v>2219624</v>
      </c>
      <c r="P217" s="8">
        <v>1600</v>
      </c>
      <c r="Q217" s="58">
        <v>25</v>
      </c>
    </row>
    <row r="218" spans="13:17" x14ac:dyDescent="0.25">
      <c r="M218" s="8">
        <v>2317247</v>
      </c>
      <c r="N218" s="57" t="s">
        <v>19</v>
      </c>
      <c r="O218" s="26">
        <v>2317247</v>
      </c>
      <c r="P218" s="8">
        <v>1800</v>
      </c>
      <c r="Q218" s="58">
        <v>1000</v>
      </c>
    </row>
    <row r="219" spans="13:17" x14ac:dyDescent="0.25">
      <c r="M219" s="8">
        <v>2317347</v>
      </c>
      <c r="N219" s="57" t="s">
        <v>20</v>
      </c>
      <c r="O219" s="26">
        <v>2317347</v>
      </c>
      <c r="P219" s="8">
        <v>1800</v>
      </c>
      <c r="Q219" s="58">
        <v>1000</v>
      </c>
    </row>
    <row r="220" spans="13:17" x14ac:dyDescent="0.25">
      <c r="M220" s="8">
        <v>2219335</v>
      </c>
      <c r="N220" s="57" t="s">
        <v>218</v>
      </c>
      <c r="O220" s="26">
        <v>2219335</v>
      </c>
      <c r="P220" s="8">
        <v>1600</v>
      </c>
      <c r="Q220" s="58">
        <v>1000</v>
      </c>
    </row>
    <row r="221" spans="13:17" x14ac:dyDescent="0.25">
      <c r="M221" s="8">
        <v>2413839</v>
      </c>
      <c r="N221" s="57" t="s">
        <v>283</v>
      </c>
      <c r="O221" s="26">
        <v>2413839</v>
      </c>
      <c r="P221" s="8">
        <v>1800</v>
      </c>
      <c r="Q221" s="58">
        <v>1000</v>
      </c>
    </row>
    <row r="222" spans="13:17" x14ac:dyDescent="0.25">
      <c r="M222" s="8">
        <v>2413339</v>
      </c>
      <c r="N222" s="57" t="s">
        <v>284</v>
      </c>
      <c r="O222" s="26">
        <v>2413339</v>
      </c>
      <c r="P222" s="8">
        <v>1800</v>
      </c>
      <c r="Q222" s="58">
        <v>1000</v>
      </c>
    </row>
    <row r="223" spans="13:17" x14ac:dyDescent="0.25">
      <c r="M223" s="8">
        <v>2413439</v>
      </c>
      <c r="N223" s="57" t="s">
        <v>285</v>
      </c>
      <c r="O223" s="26">
        <v>2413439</v>
      </c>
      <c r="P223" s="8">
        <v>1800</v>
      </c>
      <c r="Q223" s="58">
        <v>1000</v>
      </c>
    </row>
    <row r="224" spans="13:17" x14ac:dyDescent="0.25">
      <c r="M224" s="8">
        <v>2219424</v>
      </c>
      <c r="N224" s="57" t="s">
        <v>64</v>
      </c>
      <c r="O224" s="26">
        <v>2219424</v>
      </c>
      <c r="P224" s="8">
        <v>1600</v>
      </c>
      <c r="Q224" s="58">
        <v>25</v>
      </c>
    </row>
    <row r="225" spans="13:17" x14ac:dyDescent="0.25">
      <c r="M225" s="8">
        <v>2502224</v>
      </c>
      <c r="N225" s="57" t="s">
        <v>122</v>
      </c>
      <c r="O225" s="26">
        <v>2502224</v>
      </c>
      <c r="P225" s="8">
        <v>1600</v>
      </c>
      <c r="Q225" s="58">
        <v>25</v>
      </c>
    </row>
    <row r="226" spans="13:17" x14ac:dyDescent="0.25">
      <c r="M226" s="8">
        <v>2316224</v>
      </c>
      <c r="N226" s="57" t="s">
        <v>335</v>
      </c>
      <c r="O226" s="26">
        <v>2316224</v>
      </c>
      <c r="P226" s="8">
        <v>1800</v>
      </c>
      <c r="Q226" s="58">
        <v>25</v>
      </c>
    </row>
    <row r="227" spans="13:17" x14ac:dyDescent="0.25">
      <c r="M227" s="8">
        <v>2316235</v>
      </c>
      <c r="N227" s="57" t="s">
        <v>336</v>
      </c>
      <c r="O227" s="26">
        <v>2316235</v>
      </c>
      <c r="P227" s="8">
        <v>1800</v>
      </c>
      <c r="Q227" s="58">
        <v>1000</v>
      </c>
    </row>
    <row r="228" spans="13:17" x14ac:dyDescent="0.25">
      <c r="M228" s="8">
        <v>2310624</v>
      </c>
      <c r="N228" s="57" t="s">
        <v>82</v>
      </c>
      <c r="O228" s="26">
        <v>2310624</v>
      </c>
      <c r="P228" s="8">
        <v>1600</v>
      </c>
      <c r="Q228" s="58">
        <v>25</v>
      </c>
    </row>
    <row r="229" spans="13:17" x14ac:dyDescent="0.25">
      <c r="M229" s="8">
        <v>2311424</v>
      </c>
      <c r="N229" s="57" t="s">
        <v>84</v>
      </c>
      <c r="O229" s="26">
        <v>2311424</v>
      </c>
      <c r="P229" s="8">
        <v>1600</v>
      </c>
      <c r="Q229" s="58">
        <v>25</v>
      </c>
    </row>
    <row r="230" spans="13:17" x14ac:dyDescent="0.25">
      <c r="M230" s="8">
        <v>2310647</v>
      </c>
      <c r="N230" s="57" t="s">
        <v>219</v>
      </c>
      <c r="O230" s="26">
        <v>2310647</v>
      </c>
      <c r="P230" s="8">
        <v>1600</v>
      </c>
      <c r="Q230" s="58">
        <v>1000</v>
      </c>
    </row>
    <row r="231" spans="13:17" x14ac:dyDescent="0.25">
      <c r="M231" s="8">
        <v>2310635</v>
      </c>
      <c r="N231" s="57" t="s">
        <v>220</v>
      </c>
      <c r="O231" s="26">
        <v>2310635</v>
      </c>
      <c r="P231" s="8">
        <v>1800</v>
      </c>
      <c r="Q231" s="58">
        <v>1000</v>
      </c>
    </row>
    <row r="232" spans="13:17" x14ac:dyDescent="0.25">
      <c r="M232" s="8">
        <v>2311435</v>
      </c>
      <c r="N232" s="57" t="s">
        <v>221</v>
      </c>
      <c r="O232" s="26">
        <v>2311435</v>
      </c>
      <c r="P232" s="8">
        <v>1800</v>
      </c>
      <c r="Q232" s="58">
        <v>1000</v>
      </c>
    </row>
    <row r="233" spans="13:17" x14ac:dyDescent="0.25">
      <c r="M233" s="8">
        <v>2503124</v>
      </c>
      <c r="N233" s="57" t="s">
        <v>126</v>
      </c>
      <c r="O233" s="26">
        <v>2503124</v>
      </c>
      <c r="P233" s="8">
        <v>1800</v>
      </c>
      <c r="Q233" s="58">
        <v>25</v>
      </c>
    </row>
    <row r="234" spans="13:17" x14ac:dyDescent="0.25">
      <c r="M234" s="8">
        <v>2218324</v>
      </c>
      <c r="N234" s="57" t="s">
        <v>286</v>
      </c>
      <c r="O234" s="26">
        <v>2218324</v>
      </c>
      <c r="P234" s="8">
        <v>1600</v>
      </c>
      <c r="Q234" s="58">
        <v>25</v>
      </c>
    </row>
    <row r="235" spans="13:17" x14ac:dyDescent="0.25">
      <c r="M235" s="8">
        <v>2218424</v>
      </c>
      <c r="N235" s="57" t="s">
        <v>287</v>
      </c>
      <c r="O235" s="26">
        <v>2218424</v>
      </c>
      <c r="P235" s="8">
        <v>1600</v>
      </c>
      <c r="Q235" s="58">
        <v>25</v>
      </c>
    </row>
    <row r="236" spans="13:17" x14ac:dyDescent="0.25">
      <c r="M236" s="8">
        <v>2218347</v>
      </c>
      <c r="N236" s="57" t="s">
        <v>288</v>
      </c>
      <c r="O236" s="26">
        <v>2218347</v>
      </c>
      <c r="P236" s="8">
        <v>1600</v>
      </c>
      <c r="Q236" s="58">
        <v>1000</v>
      </c>
    </row>
    <row r="237" spans="13:17" x14ac:dyDescent="0.25">
      <c r="M237" s="8">
        <v>2218447</v>
      </c>
      <c r="N237" s="57" t="s">
        <v>289</v>
      </c>
      <c r="O237" s="26">
        <v>2218447</v>
      </c>
      <c r="P237" s="8">
        <v>1600</v>
      </c>
      <c r="Q237" s="58">
        <v>1000</v>
      </c>
    </row>
    <row r="238" spans="13:17" x14ac:dyDescent="0.25">
      <c r="M238" s="8">
        <v>2219924</v>
      </c>
      <c r="N238" s="57" t="s">
        <v>67</v>
      </c>
      <c r="O238" s="26">
        <v>2219924</v>
      </c>
      <c r="P238" s="8">
        <v>1600</v>
      </c>
      <c r="Q238" s="58">
        <v>25</v>
      </c>
    </row>
    <row r="239" spans="13:17" x14ac:dyDescent="0.25">
      <c r="M239" s="8">
        <v>2222624</v>
      </c>
      <c r="N239" s="57" t="s">
        <v>74</v>
      </c>
      <c r="O239" s="26">
        <v>2222624</v>
      </c>
      <c r="P239" s="8">
        <v>1600</v>
      </c>
      <c r="Q239" s="58">
        <v>25</v>
      </c>
    </row>
    <row r="240" spans="13:17" x14ac:dyDescent="0.25">
      <c r="M240" s="8">
        <v>2217520</v>
      </c>
      <c r="N240" s="57" t="s">
        <v>337</v>
      </c>
      <c r="O240" s="26">
        <v>2217520</v>
      </c>
      <c r="P240" s="8">
        <v>1600</v>
      </c>
      <c r="Q240" s="58">
        <v>20</v>
      </c>
    </row>
    <row r="241" spans="13:17" x14ac:dyDescent="0.25">
      <c r="M241" s="8">
        <v>2217524</v>
      </c>
      <c r="N241" s="57" t="s">
        <v>59</v>
      </c>
      <c r="O241" s="26">
        <v>2217524</v>
      </c>
      <c r="P241" s="8">
        <v>1600</v>
      </c>
      <c r="Q241" s="58">
        <v>25</v>
      </c>
    </row>
    <row r="242" spans="13:17" x14ac:dyDescent="0.25">
      <c r="M242" s="8">
        <v>2220024</v>
      </c>
      <c r="N242" s="57" t="s">
        <v>68</v>
      </c>
      <c r="O242" s="26">
        <v>2220024</v>
      </c>
      <c r="P242" s="8">
        <v>1600</v>
      </c>
      <c r="Q242" s="58">
        <v>25</v>
      </c>
    </row>
    <row r="243" spans="13:17" x14ac:dyDescent="0.25">
      <c r="M243" s="8">
        <v>2222124</v>
      </c>
      <c r="N243" s="57" t="s">
        <v>73</v>
      </c>
      <c r="O243" s="26">
        <v>2222124</v>
      </c>
      <c r="P243" s="8">
        <v>1600</v>
      </c>
      <c r="Q243" s="58">
        <v>25</v>
      </c>
    </row>
    <row r="244" spans="13:17" x14ac:dyDescent="0.25">
      <c r="M244" s="8">
        <v>2432524</v>
      </c>
      <c r="N244" s="57" t="s">
        <v>113</v>
      </c>
      <c r="O244" s="26">
        <v>2432524</v>
      </c>
      <c r="P244" s="8">
        <v>1800</v>
      </c>
      <c r="Q244" s="58">
        <v>25</v>
      </c>
    </row>
    <row r="245" spans="13:17" x14ac:dyDescent="0.25">
      <c r="M245" s="8">
        <v>2217547</v>
      </c>
      <c r="N245" s="57" t="s">
        <v>222</v>
      </c>
      <c r="O245" s="26">
        <v>2217547</v>
      </c>
      <c r="P245" s="8">
        <v>1600</v>
      </c>
      <c r="Q245" s="58">
        <v>1000</v>
      </c>
    </row>
    <row r="246" spans="13:17" x14ac:dyDescent="0.25">
      <c r="M246" s="8">
        <v>2222147</v>
      </c>
      <c r="N246" s="57" t="s">
        <v>36</v>
      </c>
      <c r="O246" s="26">
        <v>2222147</v>
      </c>
      <c r="P246" s="8">
        <v>1800</v>
      </c>
      <c r="Q246" s="58">
        <v>1000</v>
      </c>
    </row>
    <row r="247" spans="13:17" x14ac:dyDescent="0.25">
      <c r="M247" s="8">
        <v>2432547</v>
      </c>
      <c r="N247" s="57" t="s">
        <v>37</v>
      </c>
      <c r="O247" s="26">
        <v>2432547</v>
      </c>
      <c r="P247" s="8">
        <v>1800</v>
      </c>
      <c r="Q247" s="58">
        <v>1000</v>
      </c>
    </row>
    <row r="248" spans="13:17" x14ac:dyDescent="0.25">
      <c r="M248" s="8">
        <v>2217535</v>
      </c>
      <c r="N248" s="57" t="s">
        <v>223</v>
      </c>
      <c r="O248" s="26">
        <v>2217535</v>
      </c>
      <c r="P248" s="8">
        <v>1600</v>
      </c>
      <c r="Q248" s="58">
        <v>1000</v>
      </c>
    </row>
    <row r="249" spans="13:17" x14ac:dyDescent="0.25">
      <c r="M249" s="8">
        <v>2220035</v>
      </c>
      <c r="N249" s="57" t="s">
        <v>224</v>
      </c>
      <c r="O249" s="26">
        <v>2220035</v>
      </c>
      <c r="P249" s="8">
        <v>1600</v>
      </c>
      <c r="Q249" s="58">
        <v>1000</v>
      </c>
    </row>
    <row r="250" spans="13:17" x14ac:dyDescent="0.25">
      <c r="M250" s="8">
        <v>2432039</v>
      </c>
      <c r="N250" s="57" t="s">
        <v>290</v>
      </c>
      <c r="O250" s="26">
        <v>2432039</v>
      </c>
      <c r="P250" s="8">
        <v>1800</v>
      </c>
      <c r="Q250" s="58">
        <v>1000</v>
      </c>
    </row>
    <row r="251" spans="13:17" x14ac:dyDescent="0.25">
      <c r="M251" s="8">
        <v>2216024</v>
      </c>
      <c r="N251" s="57" t="s">
        <v>58</v>
      </c>
      <c r="O251" s="26">
        <v>2216024</v>
      </c>
      <c r="P251" s="8">
        <v>1600</v>
      </c>
      <c r="Q251" s="58">
        <v>25</v>
      </c>
    </row>
    <row r="252" spans="13:17" x14ac:dyDescent="0.25">
      <c r="M252" s="8">
        <v>2216035</v>
      </c>
      <c r="N252" s="57" t="s">
        <v>225</v>
      </c>
      <c r="O252" s="26">
        <v>2216035</v>
      </c>
      <c r="P252" s="8">
        <v>1600</v>
      </c>
      <c r="Q252" s="58">
        <v>1000</v>
      </c>
    </row>
    <row r="253" spans="13:17" x14ac:dyDescent="0.25">
      <c r="M253" s="8">
        <v>1110120</v>
      </c>
      <c r="N253" s="57" t="s">
        <v>338</v>
      </c>
      <c r="O253" s="26">
        <v>1110120</v>
      </c>
      <c r="P253" s="8">
        <v>1600</v>
      </c>
      <c r="Q253" s="58">
        <v>20</v>
      </c>
    </row>
    <row r="254" spans="13:17" x14ac:dyDescent="0.25">
      <c r="M254" s="8">
        <v>1110124</v>
      </c>
      <c r="N254" s="57" t="s">
        <v>291</v>
      </c>
      <c r="O254" s="26">
        <v>1110124</v>
      </c>
      <c r="P254" s="8">
        <v>1600</v>
      </c>
      <c r="Q254" s="58">
        <v>25</v>
      </c>
    </row>
    <row r="255" spans="13:17" x14ac:dyDescent="0.25">
      <c r="M255" s="8">
        <v>1110139</v>
      </c>
      <c r="N255" s="57" t="s">
        <v>292</v>
      </c>
      <c r="O255" s="26">
        <v>1110139</v>
      </c>
      <c r="P255" s="8">
        <v>1600</v>
      </c>
      <c r="Q255" s="58">
        <v>1100</v>
      </c>
    </row>
    <row r="256" spans="13:17" x14ac:dyDescent="0.25">
      <c r="M256" s="8">
        <v>1310120</v>
      </c>
      <c r="N256" s="57" t="s">
        <v>339</v>
      </c>
      <c r="O256" s="26">
        <v>1310120</v>
      </c>
      <c r="P256" s="8">
        <v>1600</v>
      </c>
      <c r="Q256" s="58">
        <v>20</v>
      </c>
    </row>
    <row r="257" spans="13:17" x14ac:dyDescent="0.25">
      <c r="M257" s="8">
        <v>1310124</v>
      </c>
      <c r="N257" s="57" t="s">
        <v>293</v>
      </c>
      <c r="O257" s="26">
        <v>1310124</v>
      </c>
      <c r="P257" s="8">
        <v>1600</v>
      </c>
      <c r="Q257" s="58">
        <v>25</v>
      </c>
    </row>
    <row r="258" spans="13:17" x14ac:dyDescent="0.25">
      <c r="M258" s="8">
        <v>1310639</v>
      </c>
      <c r="N258" s="57" t="s">
        <v>294</v>
      </c>
      <c r="O258" s="26">
        <v>1310639</v>
      </c>
      <c r="P258" s="8">
        <v>1600</v>
      </c>
      <c r="Q258" s="58">
        <v>1150</v>
      </c>
    </row>
    <row r="259" spans="13:17" x14ac:dyDescent="0.25">
      <c r="M259" s="8">
        <v>1310220</v>
      </c>
      <c r="N259" s="57" t="s">
        <v>340</v>
      </c>
      <c r="O259" s="26">
        <v>1310220</v>
      </c>
      <c r="P259" s="8">
        <v>1600</v>
      </c>
      <c r="Q259" s="58">
        <v>20</v>
      </c>
    </row>
    <row r="260" spans="13:17" x14ac:dyDescent="0.25">
      <c r="M260" s="8">
        <v>1310224</v>
      </c>
      <c r="N260" s="57" t="s">
        <v>295</v>
      </c>
      <c r="O260" s="26">
        <v>1310224</v>
      </c>
      <c r="P260" s="8">
        <v>1600</v>
      </c>
      <c r="Q260" s="58">
        <v>25</v>
      </c>
    </row>
    <row r="261" spans="13:17" x14ac:dyDescent="0.25">
      <c r="M261" s="8">
        <v>1310239</v>
      </c>
      <c r="N261" s="57" t="s">
        <v>296</v>
      </c>
      <c r="O261" s="26">
        <v>1310239</v>
      </c>
      <c r="P261" s="8">
        <v>1600</v>
      </c>
      <c r="Q261" s="58">
        <v>1100</v>
      </c>
    </row>
    <row r="262" spans="13:17" x14ac:dyDescent="0.25">
      <c r="M262" s="8">
        <v>2216224</v>
      </c>
      <c r="N262" s="57" t="s">
        <v>297</v>
      </c>
      <c r="O262" s="26">
        <v>2216224</v>
      </c>
      <c r="P262" s="8">
        <v>1600</v>
      </c>
      <c r="Q262" s="58">
        <v>25</v>
      </c>
    </row>
    <row r="263" spans="13:17" x14ac:dyDescent="0.25">
      <c r="M263" s="8">
        <v>2218524</v>
      </c>
      <c r="N263" s="57" t="s">
        <v>298</v>
      </c>
      <c r="O263" s="26">
        <v>2218524</v>
      </c>
      <c r="P263" s="8">
        <v>1600</v>
      </c>
      <c r="Q263" s="58">
        <v>25</v>
      </c>
    </row>
    <row r="264" spans="13:17" x14ac:dyDescent="0.25">
      <c r="M264" s="8">
        <v>1210124</v>
      </c>
      <c r="N264" s="57" t="s">
        <v>299</v>
      </c>
      <c r="O264" s="26">
        <v>1210124</v>
      </c>
      <c r="P264" s="8">
        <v>1600</v>
      </c>
      <c r="Q264" s="58">
        <v>25</v>
      </c>
    </row>
    <row r="265" spans="13:17" x14ac:dyDescent="0.25">
      <c r="M265" s="8">
        <v>1210135</v>
      </c>
      <c r="N265" s="57" t="s">
        <v>300</v>
      </c>
      <c r="O265" s="26">
        <v>1210135</v>
      </c>
      <c r="P265" s="8">
        <v>1600</v>
      </c>
      <c r="Q265" s="58">
        <v>1000</v>
      </c>
    </row>
    <row r="266" spans="13:17" x14ac:dyDescent="0.25">
      <c r="M266" s="8">
        <v>2218020</v>
      </c>
      <c r="N266" s="57" t="s">
        <v>344</v>
      </c>
      <c r="O266" s="26">
        <v>2218020</v>
      </c>
      <c r="P266" s="8">
        <v>1600</v>
      </c>
      <c r="Q266" s="58">
        <v>20</v>
      </c>
    </row>
    <row r="267" spans="13:17" x14ac:dyDescent="0.25">
      <c r="M267" s="8">
        <v>2502824</v>
      </c>
      <c r="N267" s="57" t="s">
        <v>301</v>
      </c>
      <c r="O267" s="26">
        <v>2502824</v>
      </c>
      <c r="P267" s="8">
        <v>1600</v>
      </c>
      <c r="Q267" s="58">
        <v>25</v>
      </c>
    </row>
    <row r="268" spans="13:17" x14ac:dyDescent="0.25">
      <c r="M268" s="8">
        <v>1210420</v>
      </c>
      <c r="N268" s="57" t="s">
        <v>341</v>
      </c>
      <c r="O268" s="26">
        <v>1210420</v>
      </c>
      <c r="P268" s="8">
        <v>1600</v>
      </c>
      <c r="Q268" s="58">
        <v>20</v>
      </c>
    </row>
    <row r="269" spans="13:17" x14ac:dyDescent="0.25">
      <c r="M269" s="8">
        <v>1210424</v>
      </c>
      <c r="N269" s="57" t="s">
        <v>302</v>
      </c>
      <c r="O269" s="26">
        <v>1210424</v>
      </c>
      <c r="P269" s="8">
        <v>1600</v>
      </c>
      <c r="Q269" s="58">
        <v>25</v>
      </c>
    </row>
    <row r="270" spans="13:17" x14ac:dyDescent="0.25">
      <c r="M270" s="8">
        <v>1110324</v>
      </c>
      <c r="N270" s="57" t="s">
        <v>342</v>
      </c>
      <c r="O270" s="26">
        <v>1110324</v>
      </c>
      <c r="P270" s="8">
        <v>1600</v>
      </c>
      <c r="Q270" s="58">
        <v>25</v>
      </c>
    </row>
    <row r="271" spans="13:17" x14ac:dyDescent="0.25">
      <c r="M271" s="8">
        <v>1110268</v>
      </c>
      <c r="N271" s="57" t="s">
        <v>343</v>
      </c>
      <c r="O271" s="26">
        <v>1110268</v>
      </c>
      <c r="P271" s="8">
        <v>1600</v>
      </c>
      <c r="Q271" s="58">
        <v>50</v>
      </c>
    </row>
    <row r="272" spans="13:17" x14ac:dyDescent="0.25">
      <c r="N272" s="57"/>
      <c r="O272" s="26"/>
      <c r="Q272" s="58"/>
    </row>
    <row r="273" spans="14:17" x14ac:dyDescent="0.25">
      <c r="N273" s="57"/>
      <c r="O273" s="26"/>
      <c r="Q273" s="58"/>
    </row>
    <row r="299" spans="13:13" x14ac:dyDescent="0.25">
      <c r="M299" s="26"/>
    </row>
    <row r="300" spans="13:13" x14ac:dyDescent="0.25">
      <c r="M300" s="26"/>
    </row>
    <row r="301" spans="13:13" x14ac:dyDescent="0.25">
      <c r="M301" s="26"/>
    </row>
    <row r="302" spans="13:13" x14ac:dyDescent="0.25">
      <c r="M302" s="26"/>
    </row>
    <row r="303" spans="13:13" x14ac:dyDescent="0.25">
      <c r="M303" s="26"/>
    </row>
    <row r="304" spans="13:13" x14ac:dyDescent="0.25">
      <c r="M304" s="26"/>
    </row>
    <row r="305" spans="13:13" x14ac:dyDescent="0.25">
      <c r="M305" s="26"/>
    </row>
    <row r="306" spans="13:13" x14ac:dyDescent="0.25">
      <c r="M306" s="26"/>
    </row>
    <row r="307" spans="13:13" x14ac:dyDescent="0.25">
      <c r="M307" s="26"/>
    </row>
    <row r="308" spans="13:13" x14ac:dyDescent="0.25">
      <c r="M308" s="26"/>
    </row>
    <row r="309" spans="13:13" x14ac:dyDescent="0.25">
      <c r="M309" s="26"/>
    </row>
    <row r="310" spans="13:13" x14ac:dyDescent="0.25">
      <c r="M310" s="26"/>
    </row>
    <row r="311" spans="13:13" x14ac:dyDescent="0.25">
      <c r="M311" s="26"/>
    </row>
    <row r="312" spans="13:13" x14ac:dyDescent="0.25">
      <c r="M312" s="26"/>
    </row>
    <row r="313" spans="13:13" x14ac:dyDescent="0.25">
      <c r="M313" s="26"/>
    </row>
    <row r="314" spans="13:13" x14ac:dyDescent="0.25">
      <c r="M314" s="26"/>
    </row>
    <row r="315" spans="13:13" x14ac:dyDescent="0.25">
      <c r="M315" s="26"/>
    </row>
    <row r="316" spans="13:13" x14ac:dyDescent="0.25">
      <c r="M316" s="26"/>
    </row>
    <row r="317" spans="13:13" x14ac:dyDescent="0.25">
      <c r="M317" s="26"/>
    </row>
    <row r="318" spans="13:13" x14ac:dyDescent="0.25">
      <c r="M318" s="26"/>
    </row>
    <row r="319" spans="13:13" x14ac:dyDescent="0.25">
      <c r="M319" s="26"/>
    </row>
  </sheetData>
  <sheetProtection algorithmName="SHA-512" hashValue="Vo4Z1D1hNJqqzk6tNZFr80qTJ6AA/qE05oBVhky3Kh75ObU54TPviv0GCIK5O9QGz1MiRiVGAt2xBM6XimnSIg==" saltValue="NMpwCJFv0fYLFfiWvGnNuw==" spinCount="100000" sheet="1" objects="1" scenarios="1"/>
  <sortState xmlns:xlrd2="http://schemas.microsoft.com/office/spreadsheetml/2017/richdata2" ref="N2:Q319">
    <sortCondition ref="N1"/>
  </sortState>
  <mergeCells count="1">
    <mergeCell ref="B8:D8"/>
  </mergeCells>
  <dataValidations count="1">
    <dataValidation type="list" allowBlank="1" showInputMessage="1" showErrorMessage="1" sqref="B8:D8" xr:uid="{00000000-0002-0000-0300-000000000000}">
      <formula1>$N$2:$N$273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4324B3A1F0A3439802A1D72AC7CE61" ma:contentTypeVersion="4" ma:contentTypeDescription="Ein neues Dokument erstellen." ma:contentTypeScope="" ma:versionID="2f10c0f0b41172f4644fedd3d63c84d9">
  <xsd:schema xmlns:xsd="http://www.w3.org/2001/XMLSchema" xmlns:xs="http://www.w3.org/2001/XMLSchema" xmlns:p="http://schemas.microsoft.com/office/2006/metadata/properties" xmlns:ns2="19e72187-992b-472b-883d-6157cdd76bdb" targetNamespace="http://schemas.microsoft.com/office/2006/metadata/properties" ma:root="true" ma:fieldsID="aefeb0e9f45b017f66ff093ed240e53c" ns2:_="">
    <xsd:import namespace="19e72187-992b-472b-883d-6157cdd76b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72187-992b-472b-883d-6157cdd76b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9B1D13-39EF-4C83-B11C-140E7663C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e72187-992b-472b-883d-6157cdd76b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2ED74-3F5F-4ACD-B093-911068A705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388E5A-7466-4AE3-90DE-0A93965B1A5C}">
  <ds:schemaRefs>
    <ds:schemaRef ds:uri="http://schemas.openxmlformats.org/package/2006/metadata/core-properties"/>
    <ds:schemaRef ds:uri="19e72187-992b-472b-883d-6157cdd76bd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Vorwort</vt:lpstr>
      <vt:lpstr>Fugenmaterial</vt:lpstr>
      <vt:lpstr>Eigener WV</vt:lpstr>
      <vt:lpstr>Kiese &amp; Splitte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2021-02-23T14:43:11Z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0x010100A74324B3A1F0A3439802A1D72AC7CE61</vt:lpwstr>
  </property>
</Properties>
</file>